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Oleg\Desktop\"/>
    </mc:Choice>
  </mc:AlternateContent>
  <bookViews>
    <workbookView xWindow="120" yWindow="90" windowWidth="19440" windowHeight="9795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Лист1!$A$1:$K$103</definedName>
  </definedNames>
  <calcPr calcId="162913"/>
</workbook>
</file>

<file path=xl/calcChain.xml><?xml version="1.0" encoding="utf-8"?>
<calcChain xmlns="http://schemas.openxmlformats.org/spreadsheetml/2006/main">
  <c r="K67" i="1" l="1"/>
  <c r="J67" i="1"/>
  <c r="J69" i="1"/>
  <c r="K69" i="1"/>
  <c r="H67" i="1"/>
  <c r="G67" i="1"/>
  <c r="H69" i="1"/>
  <c r="G69" i="1"/>
  <c r="F69" i="1"/>
  <c r="F8" i="1"/>
  <c r="G8" i="1"/>
  <c r="H8" i="1"/>
  <c r="J8" i="1"/>
  <c r="K8" i="1"/>
  <c r="F9" i="1"/>
  <c r="G9" i="1"/>
  <c r="H9" i="1"/>
  <c r="J9" i="1"/>
  <c r="K9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J12" i="1"/>
  <c r="K12" i="1"/>
  <c r="F13" i="1"/>
  <c r="G13" i="1"/>
  <c r="H13" i="1"/>
  <c r="J13" i="1"/>
  <c r="K13" i="1"/>
  <c r="F14" i="1"/>
  <c r="G14" i="1"/>
  <c r="H14" i="1"/>
  <c r="J14" i="1"/>
  <c r="K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J20" i="1"/>
  <c r="K20" i="1"/>
  <c r="F21" i="1"/>
  <c r="G21" i="1"/>
  <c r="H21" i="1"/>
  <c r="J21" i="1"/>
  <c r="K21" i="1"/>
  <c r="F22" i="1"/>
  <c r="G22" i="1"/>
  <c r="H22" i="1"/>
  <c r="J22" i="1"/>
  <c r="K22" i="1"/>
  <c r="F23" i="1"/>
  <c r="G23" i="1"/>
  <c r="H23" i="1"/>
  <c r="J23" i="1"/>
  <c r="K23" i="1"/>
  <c r="F24" i="1"/>
  <c r="G24" i="1"/>
  <c r="H24" i="1"/>
  <c r="J24" i="1"/>
  <c r="K24" i="1"/>
  <c r="F25" i="1"/>
  <c r="G25" i="1"/>
  <c r="H25" i="1"/>
  <c r="J25" i="1"/>
  <c r="K25" i="1"/>
  <c r="F26" i="1"/>
  <c r="G26" i="1"/>
  <c r="H26" i="1"/>
  <c r="J26" i="1"/>
  <c r="K26" i="1"/>
  <c r="F27" i="1"/>
  <c r="G27" i="1"/>
  <c r="H27" i="1"/>
  <c r="J27" i="1"/>
  <c r="K27" i="1"/>
  <c r="F28" i="1"/>
  <c r="G28" i="1"/>
  <c r="H28" i="1"/>
  <c r="J28" i="1"/>
  <c r="K28" i="1"/>
  <c r="F29" i="1"/>
  <c r="G29" i="1"/>
  <c r="H29" i="1"/>
  <c r="J29" i="1"/>
  <c r="K29" i="1"/>
  <c r="F30" i="1"/>
  <c r="G30" i="1"/>
  <c r="H30" i="1"/>
  <c r="J30" i="1"/>
  <c r="K30" i="1"/>
  <c r="F31" i="1"/>
  <c r="G31" i="1"/>
  <c r="H31" i="1"/>
  <c r="J31" i="1"/>
  <c r="K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J34" i="1"/>
  <c r="K34" i="1"/>
  <c r="F35" i="1"/>
  <c r="G35" i="1"/>
  <c r="H35" i="1"/>
  <c r="J35" i="1"/>
  <c r="K35" i="1"/>
  <c r="F36" i="1"/>
  <c r="G36" i="1"/>
  <c r="H36" i="1"/>
  <c r="J36" i="1"/>
  <c r="K36" i="1"/>
  <c r="F37" i="1"/>
  <c r="G37" i="1"/>
  <c r="H37" i="1"/>
  <c r="J37" i="1"/>
  <c r="K37" i="1"/>
  <c r="F38" i="1"/>
  <c r="G38" i="1"/>
  <c r="H38" i="1"/>
  <c r="J38" i="1"/>
  <c r="K38" i="1"/>
  <c r="F39" i="1"/>
  <c r="G39" i="1"/>
  <c r="H39" i="1"/>
  <c r="J39" i="1"/>
  <c r="K39" i="1"/>
  <c r="F40" i="1"/>
  <c r="G40" i="1"/>
  <c r="H40" i="1"/>
  <c r="J40" i="1"/>
  <c r="K40" i="1"/>
  <c r="F41" i="1"/>
  <c r="G41" i="1"/>
  <c r="H41" i="1"/>
  <c r="J41" i="1"/>
  <c r="K41" i="1"/>
  <c r="F42" i="1"/>
  <c r="G42" i="1"/>
  <c r="H42" i="1"/>
  <c r="J42" i="1"/>
  <c r="K42" i="1"/>
  <c r="F43" i="1"/>
  <c r="G43" i="1"/>
  <c r="H43" i="1"/>
  <c r="J43" i="1"/>
  <c r="K43" i="1"/>
  <c r="F44" i="1"/>
  <c r="G44" i="1"/>
  <c r="H44" i="1"/>
  <c r="J44" i="1"/>
  <c r="K44" i="1"/>
  <c r="F45" i="1"/>
  <c r="G45" i="1"/>
  <c r="H45" i="1"/>
  <c r="J45" i="1"/>
  <c r="K45" i="1"/>
  <c r="F46" i="1"/>
  <c r="G46" i="1"/>
  <c r="H46" i="1"/>
  <c r="J46" i="1"/>
  <c r="K46" i="1"/>
  <c r="F47" i="1"/>
  <c r="G47" i="1"/>
  <c r="H47" i="1"/>
  <c r="J47" i="1"/>
  <c r="K47" i="1"/>
  <c r="F48" i="1"/>
  <c r="G48" i="1"/>
  <c r="H48" i="1"/>
  <c r="J48" i="1"/>
  <c r="K48" i="1"/>
  <c r="F49" i="1"/>
  <c r="G49" i="1"/>
  <c r="H49" i="1"/>
  <c r="J49" i="1"/>
  <c r="K49" i="1"/>
  <c r="F50" i="1"/>
  <c r="G50" i="1"/>
  <c r="H50" i="1"/>
  <c r="J50" i="1"/>
  <c r="K50" i="1"/>
  <c r="F51" i="1"/>
  <c r="G51" i="1"/>
  <c r="H51" i="1"/>
  <c r="J51" i="1"/>
  <c r="K51" i="1"/>
  <c r="F52" i="1"/>
  <c r="G52" i="1"/>
  <c r="H52" i="1"/>
  <c r="J52" i="1"/>
  <c r="K52" i="1"/>
  <c r="F53" i="1"/>
  <c r="G53" i="1"/>
  <c r="H53" i="1"/>
  <c r="J53" i="1"/>
  <c r="K53" i="1"/>
  <c r="F54" i="1"/>
  <c r="G54" i="1"/>
  <c r="H54" i="1"/>
  <c r="J54" i="1"/>
  <c r="K54" i="1"/>
  <c r="F55" i="1"/>
  <c r="G55" i="1"/>
  <c r="H55" i="1"/>
  <c r="J55" i="1"/>
  <c r="K55" i="1"/>
  <c r="F56" i="1"/>
  <c r="G56" i="1"/>
  <c r="H56" i="1"/>
  <c r="J56" i="1"/>
  <c r="K56" i="1"/>
  <c r="F57" i="1"/>
  <c r="G57" i="1"/>
  <c r="H57" i="1"/>
  <c r="J57" i="1"/>
  <c r="K57" i="1"/>
  <c r="F58" i="1"/>
  <c r="G58" i="1"/>
  <c r="H58" i="1"/>
  <c r="J58" i="1"/>
  <c r="K58" i="1"/>
  <c r="F59" i="1"/>
  <c r="G59" i="1"/>
  <c r="H59" i="1"/>
  <c r="J59" i="1"/>
  <c r="K59" i="1"/>
  <c r="F60" i="1"/>
  <c r="G60" i="1"/>
  <c r="H60" i="1"/>
  <c r="J60" i="1"/>
  <c r="K60" i="1"/>
  <c r="F61" i="1"/>
  <c r="G61" i="1"/>
  <c r="H61" i="1"/>
  <c r="J61" i="1"/>
  <c r="K61" i="1"/>
  <c r="F62" i="1"/>
  <c r="G62" i="1"/>
  <c r="H62" i="1"/>
  <c r="J62" i="1"/>
  <c r="K62" i="1"/>
  <c r="F63" i="1"/>
  <c r="G63" i="1"/>
  <c r="H63" i="1"/>
  <c r="J63" i="1"/>
  <c r="K63" i="1"/>
  <c r="F64" i="1"/>
  <c r="G64" i="1"/>
  <c r="H64" i="1"/>
  <c r="J64" i="1"/>
  <c r="K64" i="1"/>
  <c r="F65" i="1"/>
  <c r="G65" i="1"/>
  <c r="H65" i="1"/>
  <c r="J65" i="1"/>
  <c r="K65" i="1"/>
  <c r="F66" i="1"/>
  <c r="G66" i="1"/>
  <c r="H66" i="1"/>
  <c r="J66" i="1"/>
  <c r="K66" i="1"/>
  <c r="F67" i="1"/>
  <c r="F68" i="1"/>
  <c r="G68" i="1"/>
  <c r="H68" i="1"/>
  <c r="J68" i="1"/>
  <c r="K68" i="1"/>
  <c r="F70" i="1"/>
  <c r="G70" i="1"/>
  <c r="H70" i="1"/>
  <c r="J70" i="1"/>
  <c r="K70" i="1"/>
  <c r="F71" i="1"/>
  <c r="G71" i="1"/>
  <c r="H71" i="1"/>
  <c r="J71" i="1"/>
  <c r="K71" i="1"/>
  <c r="F72" i="1"/>
  <c r="G72" i="1"/>
  <c r="H72" i="1"/>
  <c r="J72" i="1"/>
  <c r="K72" i="1"/>
  <c r="F73" i="1"/>
  <c r="G73" i="1"/>
  <c r="H73" i="1"/>
  <c r="J73" i="1"/>
  <c r="K73" i="1"/>
  <c r="K80" i="1" l="1"/>
  <c r="J80" i="1"/>
  <c r="H80" i="1"/>
  <c r="F80" i="1"/>
  <c r="G80" i="1"/>
  <c r="K93" i="1" l="1"/>
  <c r="K94" i="1"/>
  <c r="J93" i="1"/>
  <c r="H93" i="1"/>
  <c r="G93" i="1"/>
  <c r="F93" i="1"/>
  <c r="J94" i="1" l="1"/>
  <c r="H94" i="1"/>
  <c r="G94" i="1"/>
  <c r="F94" i="1"/>
  <c r="L9" i="1" l="1"/>
  <c r="L10" i="1" l="1"/>
  <c r="L11" i="1"/>
  <c r="L12" i="1"/>
  <c r="L76" i="1"/>
  <c r="F77" i="1"/>
  <c r="G77" i="1"/>
  <c r="H77" i="1"/>
  <c r="J77" i="1"/>
  <c r="K77" i="1"/>
  <c r="F78" i="1"/>
  <c r="G78" i="1"/>
  <c r="H78" i="1"/>
  <c r="J78" i="1"/>
  <c r="K78" i="1"/>
  <c r="F79" i="1"/>
  <c r="G79" i="1"/>
  <c r="H79" i="1"/>
  <c r="J79" i="1"/>
  <c r="K79" i="1"/>
  <c r="F81" i="1"/>
  <c r="G81" i="1"/>
  <c r="H81" i="1"/>
  <c r="J81" i="1"/>
  <c r="K81" i="1"/>
  <c r="F82" i="1"/>
  <c r="G82" i="1"/>
  <c r="H82" i="1"/>
  <c r="J82" i="1"/>
  <c r="K82" i="1"/>
  <c r="F83" i="1"/>
  <c r="G83" i="1"/>
  <c r="H83" i="1"/>
  <c r="J83" i="1"/>
  <c r="K83" i="1"/>
  <c r="F84" i="1"/>
  <c r="G84" i="1"/>
  <c r="H84" i="1"/>
  <c r="J84" i="1"/>
  <c r="K84" i="1"/>
  <c r="F85" i="1"/>
  <c r="G85" i="1"/>
  <c r="H85" i="1"/>
  <c r="J85" i="1"/>
  <c r="K85" i="1"/>
  <c r="F86" i="1"/>
  <c r="G86" i="1"/>
  <c r="H86" i="1"/>
  <c r="J86" i="1"/>
  <c r="K86" i="1"/>
  <c r="F87" i="1"/>
  <c r="G87" i="1"/>
  <c r="H87" i="1"/>
  <c r="J87" i="1"/>
  <c r="K87" i="1"/>
  <c r="F88" i="1"/>
  <c r="G88" i="1"/>
  <c r="H88" i="1"/>
  <c r="J88" i="1"/>
  <c r="K88" i="1"/>
  <c r="F89" i="1"/>
  <c r="G89" i="1"/>
  <c r="H89" i="1"/>
  <c r="J89" i="1"/>
  <c r="K89" i="1"/>
  <c r="F90" i="1"/>
  <c r="G90" i="1"/>
  <c r="H90" i="1"/>
  <c r="J90" i="1"/>
  <c r="K90" i="1"/>
  <c r="F91" i="1"/>
  <c r="G91" i="1"/>
  <c r="H91" i="1"/>
  <c r="J91" i="1"/>
  <c r="K91" i="1"/>
  <c r="F92" i="1"/>
  <c r="G92" i="1"/>
  <c r="H92" i="1"/>
  <c r="J92" i="1"/>
  <c r="K92" i="1"/>
  <c r="F95" i="1"/>
  <c r="G95" i="1"/>
  <c r="H95" i="1"/>
  <c r="J95" i="1"/>
  <c r="K95" i="1"/>
  <c r="F96" i="1"/>
  <c r="G96" i="1"/>
  <c r="H96" i="1"/>
  <c r="J96" i="1"/>
  <c r="K96" i="1"/>
  <c r="F97" i="1"/>
  <c r="G97" i="1"/>
  <c r="H97" i="1"/>
  <c r="J97" i="1"/>
  <c r="K97" i="1"/>
  <c r="F98" i="1"/>
  <c r="G98" i="1"/>
  <c r="H98" i="1"/>
  <c r="J98" i="1"/>
  <c r="K98" i="1"/>
  <c r="C100" i="1"/>
  <c r="D100" i="1"/>
  <c r="E100" i="1"/>
  <c r="I100" i="1"/>
  <c r="C101" i="1"/>
  <c r="D101" i="1"/>
  <c r="E101" i="1"/>
  <c r="I101" i="1"/>
  <c r="F100" i="1" l="1"/>
  <c r="K100" i="1"/>
  <c r="G101" i="1"/>
  <c r="J100" i="1"/>
  <c r="G100" i="1"/>
  <c r="K101" i="1"/>
  <c r="H101" i="1"/>
  <c r="F101" i="1"/>
  <c r="H100" i="1"/>
  <c r="J101" i="1"/>
  <c r="I111" i="1" l="1"/>
  <c r="D111" i="1"/>
  <c r="E111" i="1"/>
  <c r="C111" i="1"/>
  <c r="I110" i="1" l="1"/>
  <c r="I109" i="1"/>
  <c r="D109" i="1"/>
  <c r="E109" i="1"/>
  <c r="J109" i="1" s="1"/>
  <c r="D110" i="1"/>
  <c r="E110" i="1"/>
  <c r="C110" i="1"/>
  <c r="C109" i="1"/>
  <c r="I108" i="1"/>
  <c r="I107" i="1"/>
  <c r="D107" i="1"/>
  <c r="E107" i="1"/>
  <c r="D108" i="1"/>
  <c r="E108" i="1"/>
  <c r="C108" i="1"/>
  <c r="C107" i="1"/>
  <c r="J108" i="1" l="1"/>
  <c r="I106" i="1"/>
  <c r="J110" i="1"/>
  <c r="G108" i="1"/>
  <c r="K108" i="1"/>
  <c r="C106" i="1"/>
  <c r="D106" i="1"/>
  <c r="E106" i="1"/>
  <c r="A108" i="1" s="1"/>
  <c r="H108" i="1"/>
  <c r="F108" i="1"/>
  <c r="K107" i="1"/>
  <c r="G111" i="1"/>
  <c r="G109" i="1"/>
  <c r="G107" i="1"/>
  <c r="H111" i="1"/>
  <c r="F111" i="1"/>
  <c r="G110" i="1"/>
  <c r="H109" i="1"/>
  <c r="F109" i="1"/>
  <c r="K111" i="1"/>
  <c r="K110" i="1"/>
  <c r="K109" i="1"/>
  <c r="H107" i="1"/>
  <c r="F107" i="1"/>
  <c r="J107" i="1"/>
  <c r="H110" i="1"/>
  <c r="F110" i="1"/>
  <c r="J111" i="1"/>
  <c r="F106" i="1" l="1"/>
  <c r="K106" i="1"/>
  <c r="A110" i="1"/>
  <c r="A107" i="1"/>
  <c r="G106" i="1"/>
  <c r="H106" i="1"/>
  <c r="A109" i="1"/>
  <c r="A111" i="1"/>
  <c r="J106" i="1"/>
  <c r="L4" i="1" l="1"/>
</calcChain>
</file>

<file path=xl/comments1.xml><?xml version="1.0" encoding="utf-8"?>
<comments xmlns="http://schemas.openxmlformats.org/spreadsheetml/2006/main">
  <authors>
    <author>Oleg</author>
  </authors>
  <commentLis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перенос даних по заг фонду
</t>
        </r>
      </text>
    </comment>
    <comment ref="L76" authorId="0" shape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перенос даних по спецфонду
</t>
        </r>
      </text>
    </comment>
  </commentList>
</comments>
</file>

<file path=xl/sharedStrings.xml><?xml version="1.0" encoding="utf-8"?>
<sst xmlns="http://schemas.openxmlformats.org/spreadsheetml/2006/main" count="131" uniqueCount="112">
  <si>
    <t>Код</t>
  </si>
  <si>
    <t xml:space="preserve"> Назва </t>
  </si>
  <si>
    <t>Факт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</si>
  <si>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</si>
  <si>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</si>
  <si>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</si>
  <si>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</si>
  <si>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</si>
  <si>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</si>
  <si>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</si>
  <si>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</si>
  <si>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</si>
  <si>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</si>
  <si>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</si>
  <si>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</si>
  <si>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</si>
  <si>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</si>
  <si>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</si>
  <si>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</si>
  <si>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</si>
  <si>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</si>
  <si>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</si>
  <si>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</si>
  <si>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</si>
  <si>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</si>
  <si>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</si>
  <si>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</si>
  <si>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</si>
  <si>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</si>
  <si>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</si>
  <si>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</si>
  <si>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</si>
  <si>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</si>
  <si>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</si>
  <si>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</si>
  <si>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(без урахування трансфертів)</t>
  </si>
  <si>
    <t>Всього</t>
  </si>
  <si>
    <t>% відхилення</t>
  </si>
  <si>
    <t>(грн.)</t>
  </si>
  <si>
    <t>ЗАГАЛЬНИЙ ФОНД</t>
  </si>
  <si>
    <t>СПЕЦІАЛЬНИЙ ФОНД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</si>
  <si>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</si>
  <si>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</si>
  <si>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</si>
  <si>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</si>
  <si>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ЗАГАЛЬНИЙ + СПЕЦІАЛЬНИЙ ФОНД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</si>
  <si>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</si>
  <si>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</si>
  <si>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</si>
  <si>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</si>
  <si>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</si>
  <si>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</si>
  <si>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</si>
  <si>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</si>
  <si>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</si>
  <si>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</si>
  <si>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</si>
  <si>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</si>
  <si>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</si>
  <si>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</si>
  <si>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Власні надходження бюджетних установ</t>
  </si>
  <si>
    <t>Транспортний податок з юридичних осіб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</si>
  <si>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</si>
  <si>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</si>
  <si>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% вик до плану на рік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</si>
  <si>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</si>
  <si>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</si>
  <si>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</si>
  <si>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</si>
  <si>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</si>
  <si>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Транспортний податок з фізичних осіб </t>
  </si>
  <si>
    <t>Всого трансфертів</t>
  </si>
  <si>
    <t>загальний фонд</t>
  </si>
  <si>
    <t>Спеціальний фонд</t>
  </si>
  <si>
    <t>Додаткові дотації</t>
  </si>
  <si>
    <t>Субвенції, всього</t>
  </si>
  <si>
    <t>% (пит вага)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</si>
  <si>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</si>
  <si>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Відхилення надходжень 2020 року від 2019 року</t>
  </si>
  <si>
    <t>Довідково: 2019 рік  (без ОТГ)</t>
  </si>
  <si>
    <t>Субвенція з місцевого бюджету на здійснення переданих видатків у сфері освіти за рахунок коштів освітньої субвенції</t>
  </si>
  <si>
    <t>Пла на  2020 рік</t>
  </si>
  <si>
    <t>Інші надходження  </t>
  </si>
  <si>
    <t>Адміністративні штрафи та інші санкції </t>
  </si>
  <si>
    <t>Благодійні внески, гранти та дарунки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</si>
  <si>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</si>
  <si>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</si>
  <si>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</si>
  <si>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</si>
  <si>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Надходження бюджетних установ від реалізації в установленому порядку майна (крім нерухомого майна)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</si>
  <si>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</si>
  <si>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Олена МАРЕНЧУК</t>
  </si>
  <si>
    <t>Начальник відділу фінансів</t>
  </si>
  <si>
    <t>Державне мито, не віднесене до інших категорій  </t>
  </si>
  <si>
    <t>Субвенція з місцевого бюджету на здійснення підтримки окремих закладів та заходів у системі охорони здоров`я за рахунок відповідної</t>
  </si>
  <si>
    <t>План на  2020 рік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</si>
  <si>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</si>
  <si>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</si>
  <si>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</si>
  <si>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</si>
  <si>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             </t>
  </si>
  <si>
    <t xml:space="preserve">Надходження коштів від відшкодування втрат сільськогосподарського і лісогосподарського виробництва </t>
  </si>
  <si>
    <t>План на січень-вересень 2020 року</t>
  </si>
  <si>
    <t>% вик до плану на січень-вересень</t>
  </si>
  <si>
    <t>Відхилення надходжень від плану на січень-вересень</t>
  </si>
  <si>
    <t>Фактичні надходження за січень-вересень 2019 року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</si>
  <si>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</si>
  <si>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</si>
  <si>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</si>
  <si>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Виконання плану по доходам зведеного бюджету</t>
  </si>
  <si>
    <t>Первомайського району</t>
  </si>
  <si>
    <t>за 9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</si>
</sst>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9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8"/>
      <name val="Arial Cyr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4">
    <xf numFmtId="0" fontId="0" fillId="0" borderId="0"/>
    <xf numFmtId="0" fontId="165" fillId="0" borderId="0"/>
    <xf numFmtId="0" fontId="166" fillId="0" borderId="0"/>
    <xf numFmtId="0" fontId="167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158" fillId="0" borderId="0"/>
    <xf numFmtId="0" fontId="153" fillId="0" borderId="0"/>
    <xf numFmtId="0" fontId="69" fillId="0" borderId="0"/>
    <xf numFmtId="0" fontId="69" fillId="0" borderId="0"/>
    <xf numFmtId="0" fontId="69" fillId="0" borderId="0"/>
    <xf numFmtId="0" fontId="153" fillId="0" borderId="0"/>
    <xf numFmtId="0" fontId="15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15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159" fillId="0" borderId="0" xfId="0" applyFont="1"/>
    <xf numFmtId="0" fontId="159" fillId="0" borderId="0" xfId="0" applyFont="1" applyAlignment="1">
      <alignment horizontal="center"/>
    </xf>
    <xf numFmtId="0" fontId="0" fillId="0" borderId="1" xfId="0" applyBorder="1"/>
    <xf numFmtId="0" fontId="159" fillId="2" borderId="1" xfId="0" applyFont="1" applyFill="1" applyBorder="1" applyAlignment="1">
      <alignment horizontal="center" wrapText="1"/>
    </xf>
    <xf numFmtId="0" fontId="159" fillId="0" borderId="1" xfId="0" applyFont="1" applyBorder="1" applyAlignment="1">
      <alignment horizontal="center" wrapText="1"/>
    </xf>
    <xf numFmtId="0" fontId="159" fillId="0" borderId="1" xfId="0" applyFont="1" applyBorder="1"/>
    <xf numFmtId="0" fontId="159" fillId="3" borderId="1" xfId="0" applyFont="1" applyFill="1" applyBorder="1"/>
    <xf numFmtId="0" fontId="158" fillId="0" borderId="1" xfId="0" applyFont="1" applyBorder="1"/>
    <xf numFmtId="0" fontId="158" fillId="0" borderId="0" xfId="0" applyFont="1"/>
    <xf numFmtId="0" fontId="0" fillId="0" borderId="1" xfId="0" applyFont="1" applyBorder="1"/>
    <xf numFmtId="0" fontId="0" fillId="0" borderId="0" xfId="0" applyFont="1"/>
    <xf numFmtId="2" fontId="0" fillId="0" borderId="0" xfId="0" applyNumberFormat="1"/>
    <xf numFmtId="164" fontId="168" fillId="0" borderId="1" xfId="0" applyNumberFormat="1" applyFont="1" applyBorder="1"/>
    <xf numFmtId="164" fontId="169" fillId="0" borderId="1" xfId="0" applyNumberFormat="1" applyFont="1" applyBorder="1"/>
    <xf numFmtId="164" fontId="168" fillId="3" borderId="1" xfId="0" applyNumberFormat="1" applyFont="1" applyFill="1" applyBorder="1"/>
    <xf numFmtId="2" fontId="168" fillId="0" borderId="1" xfId="0" applyNumberFormat="1" applyFont="1" applyBorder="1" applyAlignment="1">
      <alignment horizontal="right" wrapText="1"/>
    </xf>
    <xf numFmtId="164" fontId="168" fillId="0" borderId="2" xfId="0" applyNumberFormat="1" applyFont="1" applyBorder="1" applyAlignment="1">
      <alignment horizontal="right" wrapText="1"/>
    </xf>
    <xf numFmtId="2" fontId="169" fillId="0" borderId="1" xfId="0" applyNumberFormat="1" applyFont="1" applyBorder="1" applyAlignment="1">
      <alignment horizontal="right" wrapText="1"/>
    </xf>
    <xf numFmtId="164" fontId="169" fillId="0" borderId="2" xfId="0" applyNumberFormat="1" applyFont="1" applyBorder="1" applyAlignment="1">
      <alignment horizontal="right" wrapText="1"/>
    </xf>
    <xf numFmtId="2" fontId="168" fillId="3" borderId="1" xfId="0" applyNumberFormat="1" applyFont="1" applyFill="1" applyBorder="1"/>
    <xf numFmtId="0" fontId="170" fillId="0" borderId="0" xfId="0" applyFont="1"/>
    <xf numFmtId="2" fontId="168" fillId="0" borderId="1" xfId="0" applyNumberFormat="1" applyFont="1" applyBorder="1"/>
    <xf numFmtId="2" fontId="169" fillId="0" borderId="1" xfId="0" applyNumberFormat="1" applyFont="1" applyBorder="1"/>
    <xf numFmtId="164" fontId="168" fillId="0" borderId="1" xfId="0" applyNumberFormat="1" applyFont="1" applyBorder="1" applyAlignment="1">
      <alignment horizontal="right" wrapText="1"/>
    </xf>
    <xf numFmtId="164" fontId="169" fillId="0" borderId="1" xfId="0" applyNumberFormat="1" applyFont="1" applyBorder="1" applyAlignment="1">
      <alignment horizontal="right" wrapText="1"/>
    </xf>
    <xf numFmtId="0" fontId="169" fillId="0" borderId="0" xfId="0" applyFont="1"/>
    <xf numFmtId="1" fontId="169" fillId="0" borderId="0" xfId="0" applyNumberFormat="1" applyFont="1"/>
    <xf numFmtId="2" fontId="169" fillId="0" borderId="0" xfId="0" applyNumberFormat="1" applyFont="1"/>
    <xf numFmtId="164" fontId="169" fillId="0" borderId="0" xfId="0" applyNumberFormat="1" applyFont="1"/>
    <xf numFmtId="0" fontId="169" fillId="0" borderId="0" xfId="0" applyFont="1" applyAlignment="1">
      <alignment horizontal="center"/>
    </xf>
    <xf numFmtId="164" fontId="169" fillId="0" borderId="0" xfId="0" applyNumberFormat="1" applyFont="1" applyAlignment="1">
      <alignment horizontal="center"/>
    </xf>
    <xf numFmtId="0" fontId="159" fillId="0" borderId="1" xfId="0" applyFont="1" applyBorder="1" applyAlignment="1">
      <alignment horizontal="center" wrapText="1"/>
    </xf>
    <xf numFmtId="2" fontId="161" fillId="3" borderId="1" xfId="0" applyNumberFormat="1" applyFont="1" applyFill="1" applyBorder="1"/>
    <xf numFmtId="0" fontId="172" fillId="0" borderId="1" xfId="44" applyFont="1" applyBorder="1"/>
    <xf numFmtId="0" fontId="173" fillId="0" borderId="1" xfId="44" applyFont="1" applyBorder="1" applyAlignment="1">
      <alignment wrapText="1"/>
    </xf>
    <xf numFmtId="0" fontId="171" fillId="0" borderId="1" xfId="203" applyFont="1" applyBorder="1"/>
    <xf numFmtId="0" fontId="174" fillId="0" borderId="1" xfId="203" applyFont="1" applyBorder="1"/>
    <xf numFmtId="0" fontId="174" fillId="3" borderId="1" xfId="203" applyFont="1" applyFill="1" applyBorder="1"/>
    <xf numFmtId="0" fontId="175" fillId="0" borderId="1" xfId="208" applyFont="1" applyBorder="1"/>
    <xf numFmtId="0" fontId="35" fillId="0" borderId="1" xfId="419" applyBorder="1"/>
    <xf numFmtId="2" fontId="177" fillId="3" borderId="1" xfId="0" applyNumberFormat="1" applyFont="1" applyFill="1" applyBorder="1"/>
    <xf numFmtId="0" fontId="178" fillId="0" borderId="0" xfId="0" applyFont="1"/>
    <xf numFmtId="2" fontId="179" fillId="0" borderId="0" xfId="0" applyNumberFormat="1" applyFont="1"/>
    <xf numFmtId="0" fontId="179" fillId="0" borderId="0" xfId="0" applyFont="1"/>
    <xf numFmtId="1" fontId="180" fillId="0" borderId="0" xfId="0" applyNumberFormat="1" applyFont="1"/>
    <xf numFmtId="2" fontId="180" fillId="0" borderId="0" xfId="0" applyNumberFormat="1" applyFont="1"/>
    <xf numFmtId="0" fontId="181" fillId="0" borderId="1" xfId="425" applyFont="1" applyBorder="1"/>
    <xf numFmtId="0" fontId="182" fillId="0" borderId="1" xfId="417" applyFont="1" applyBorder="1"/>
    <xf numFmtId="0" fontId="174" fillId="0" borderId="1" xfId="417" applyFont="1" applyBorder="1"/>
    <xf numFmtId="0" fontId="183" fillId="0" borderId="1" xfId="432" applyFont="1" applyBorder="1"/>
    <xf numFmtId="0" fontId="184" fillId="3" borderId="1" xfId="432" applyFont="1" applyFill="1" applyBorder="1"/>
    <xf numFmtId="0" fontId="184" fillId="0" borderId="1" xfId="432" applyFont="1" applyBorder="1"/>
    <xf numFmtId="0" fontId="171" fillId="0" borderId="1" xfId="451" applyFont="1" applyBorder="1"/>
    <xf numFmtId="0" fontId="174" fillId="0" borderId="1" xfId="451" applyFont="1" applyBorder="1"/>
    <xf numFmtId="0" fontId="174" fillId="3" borderId="1" xfId="451" applyFont="1" applyFill="1" applyBorder="1"/>
    <xf numFmtId="0" fontId="171" fillId="0" borderId="1" xfId="453" applyFont="1" applyBorder="1"/>
    <xf numFmtId="1" fontId="171" fillId="0" borderId="1" xfId="453" applyNumberFormat="1" applyFont="1" applyBorder="1"/>
    <xf numFmtId="0" fontId="174" fillId="0" borderId="1" xfId="453" applyFont="1" applyBorder="1"/>
    <xf numFmtId="1" fontId="174" fillId="0" borderId="1" xfId="453" applyNumberFormat="1" applyFont="1" applyBorder="1"/>
    <xf numFmtId="0" fontId="174" fillId="3" borderId="1" xfId="453" applyFont="1" applyFill="1" applyBorder="1"/>
    <xf numFmtId="0" fontId="185" fillId="0" borderId="1" xfId="0" applyFont="1" applyBorder="1"/>
    <xf numFmtId="0" fontId="186" fillId="0" borderId="1" xfId="0" applyFont="1" applyBorder="1"/>
    <xf numFmtId="0" fontId="185" fillId="3" borderId="1" xfId="0" applyFont="1" applyFill="1" applyBorder="1"/>
    <xf numFmtId="0" fontId="160" fillId="0" borderId="0" xfId="0" applyFont="1" applyAlignment="1">
      <alignment horizontal="center"/>
    </xf>
    <xf numFmtId="0" fontId="159" fillId="0" borderId="0" xfId="0" applyFont="1" applyAlignment="1">
      <alignment horizontal="center"/>
    </xf>
    <xf numFmtId="0" fontId="159" fillId="0" borderId="3" xfId="0" applyFont="1" applyBorder="1" applyAlignment="1">
      <alignment horizontal="center" wrapText="1"/>
    </xf>
    <xf numFmtId="0" fontId="159" fillId="0" borderId="4" xfId="0" applyFont="1" applyBorder="1" applyAlignment="1">
      <alignment horizontal="center" wrapText="1"/>
    </xf>
    <xf numFmtId="0" fontId="159" fillId="0" borderId="5" xfId="0" applyFont="1" applyBorder="1" applyAlignment="1">
      <alignment horizontal="center" wrapText="1"/>
    </xf>
    <xf numFmtId="0" fontId="159" fillId="0" borderId="1" xfId="0" applyFont="1" applyBorder="1" applyAlignment="1">
      <alignment horizontal="center"/>
    </xf>
    <xf numFmtId="0" fontId="168" fillId="0" borderId="1" xfId="0" applyFont="1" applyBorder="1" applyAlignment="1">
      <alignment horizontal="center" wrapText="1"/>
    </xf>
    <xf numFmtId="0" fontId="159" fillId="0" borderId="1" xfId="0" applyFont="1" applyBorder="1" applyAlignment="1">
      <alignment horizontal="center" wrapText="1"/>
    </xf>
    <xf numFmtId="0" fontId="176" fillId="0" borderId="6" xfId="0" applyFont="1" applyBorder="1" applyAlignment="1">
      <alignment horizontal="center" wrapText="1"/>
    </xf>
    <xf numFmtId="0" fontId="176" fillId="0" borderId="2" xfId="0" applyFont="1" applyBorder="1" applyAlignment="1">
      <alignment horizontal="center" wrapText="1"/>
    </xf>
    <xf numFmtId="0" fontId="161" fillId="0" borderId="7" xfId="0" applyFont="1" applyBorder="1" applyAlignment="1">
      <alignment horizontal="center"/>
    </xf>
    <xf numFmtId="0" fontId="168" fillId="0" borderId="1" xfId="0" applyFont="1" applyBorder="1" applyAlignment="1">
      <alignment horizontal="center"/>
    </xf>
    <xf numFmtId="0" fontId="176" fillId="0" borderId="1" xfId="0" applyFont="1" applyBorder="1" applyAlignment="1">
      <alignment horizontal="center" wrapText="1"/>
    </xf>
    <xf numFmtId="0" fontId="168" fillId="0" borderId="6" xfId="0" applyFont="1" applyBorder="1" applyAlignment="1">
      <alignment horizontal="center" wrapText="1"/>
    </xf>
    <xf numFmtId="0" fontId="168" fillId="0" borderId="2" xfId="0" applyFont="1" applyBorder="1" applyAlignment="1">
      <alignment horizontal="center" wrapText="1"/>
    </xf>
    <xf numFmtId="0" fontId="187" fillId="0" borderId="0" xfId="0" applyFont="1"/>
    <xf numFmtId="14" fontId="160" fillId="0" borderId="0" xfId="0" applyNumberFormat="1" applyFont="1" applyAlignment="1"/>
    <xf numFmtId="14" fontId="188" fillId="0" borderId="0" xfId="0" applyNumberFormat="1" applyFont="1" applyAlignment="1"/>
  </cellXfs>
  <cellStyles count="454">
    <cellStyle name="Обычный" xfId="0" builtinId="0"/>
    <cellStyle name="Обычный 10" xfId="9"/>
    <cellStyle name="Обычный 10 2" xfId="101"/>
    <cellStyle name="Обычный 10 2 2" xfId="303"/>
    <cellStyle name="Обычный 10 3" xfId="215"/>
    <cellStyle name="Обычный 100" xfId="189"/>
    <cellStyle name="Обычный 100 2" xfId="391"/>
    <cellStyle name="Обычный 101" xfId="190"/>
    <cellStyle name="Обычный 101 2" xfId="392"/>
    <cellStyle name="Обычный 102" xfId="191"/>
    <cellStyle name="Обычный 102 2" xfId="393"/>
    <cellStyle name="Обычный 103" xfId="192"/>
    <cellStyle name="Обычный 103 2" xfId="394"/>
    <cellStyle name="Обычный 104" xfId="193"/>
    <cellStyle name="Обычный 104 2" xfId="395"/>
    <cellStyle name="Обычный 105" xfId="194"/>
    <cellStyle name="Обычный 105 2" xfId="396"/>
    <cellStyle name="Обычный 106" xfId="195"/>
    <cellStyle name="Обычный 106 2" xfId="397"/>
    <cellStyle name="Обычный 107" xfId="196"/>
    <cellStyle name="Обычный 107 2" xfId="398"/>
    <cellStyle name="Обычный 108" xfId="197"/>
    <cellStyle name="Обычный 108 2" xfId="399"/>
    <cellStyle name="Обычный 109" xfId="198"/>
    <cellStyle name="Обычный 109 2" xfId="400"/>
    <cellStyle name="Обычный 11" xfId="10"/>
    <cellStyle name="Обычный 11 2" xfId="102"/>
    <cellStyle name="Обычный 11 2 2" xfId="304"/>
    <cellStyle name="Обычный 11 3" xfId="216"/>
    <cellStyle name="Обычный 110" xfId="199"/>
    <cellStyle name="Обычный 110 2" xfId="401"/>
    <cellStyle name="Обычный 111" xfId="200"/>
    <cellStyle name="Обычный 111 2" xfId="402"/>
    <cellStyle name="Обычный 112" xfId="201"/>
    <cellStyle name="Обычный 112 2" xfId="403"/>
    <cellStyle name="Обычный 113" xfId="202"/>
    <cellStyle name="Обычный 113 2" xfId="404"/>
    <cellStyle name="Обычный 114" xfId="203"/>
    <cellStyle name="Обычный 114 2" xfId="405"/>
    <cellStyle name="Обычный 115" xfId="204"/>
    <cellStyle name="Обычный 115 2" xfId="406"/>
    <cellStyle name="Обычный 116" xfId="205"/>
    <cellStyle name="Обычный 116 2" xfId="407"/>
    <cellStyle name="Обычный 117" xfId="206"/>
    <cellStyle name="Обычный 117 2" xfId="408"/>
    <cellStyle name="Обычный 118" xfId="207"/>
    <cellStyle name="Обычный 118 2" xfId="409"/>
    <cellStyle name="Обычный 119" xfId="208"/>
    <cellStyle name="Обычный 119 2" xfId="410"/>
    <cellStyle name="Обычный 12" xfId="11"/>
    <cellStyle name="Обычный 12 2" xfId="103"/>
    <cellStyle name="Обычный 12 2 2" xfId="305"/>
    <cellStyle name="Обычный 12 3" xfId="217"/>
    <cellStyle name="Обычный 120" xfId="209"/>
    <cellStyle name="Обычный 120 2" xfId="411"/>
    <cellStyle name="Обычный 121" xfId="210"/>
    <cellStyle name="Обычный 122" xfId="211"/>
    <cellStyle name="Обычный 123" xfId="412"/>
    <cellStyle name="Обычный 124" xfId="413"/>
    <cellStyle name="Обычный 125" xfId="414"/>
    <cellStyle name="Обычный 126" xfId="415"/>
    <cellStyle name="Обычный 127" xfId="416"/>
    <cellStyle name="Обычный 128" xfId="417"/>
    <cellStyle name="Обычный 129" xfId="418"/>
    <cellStyle name="Обычный 13" xfId="12"/>
    <cellStyle name="Обычный 13 2" xfId="104"/>
    <cellStyle name="Обычный 13 2 2" xfId="306"/>
    <cellStyle name="Обычный 13 3" xfId="218"/>
    <cellStyle name="Обычный 130" xfId="419"/>
    <cellStyle name="Обычный 131" xfId="420"/>
    <cellStyle name="Обычный 132" xfId="421"/>
    <cellStyle name="Обычный 133" xfId="422"/>
    <cellStyle name="Обычный 134" xfId="423"/>
    <cellStyle name="Обычный 135" xfId="424"/>
    <cellStyle name="Обычный 136" xfId="425"/>
    <cellStyle name="Обычный 137" xfId="426"/>
    <cellStyle name="Обычный 138" xfId="427"/>
    <cellStyle name="Обычный 139" xfId="428"/>
    <cellStyle name="Обычный 14" xfId="13"/>
    <cellStyle name="Обычный 14 2" xfId="105"/>
    <cellStyle name="Обычный 14 2 2" xfId="307"/>
    <cellStyle name="Обычный 14 3" xfId="219"/>
    <cellStyle name="Обычный 140" xfId="429"/>
    <cellStyle name="Обычный 141" xfId="430"/>
    <cellStyle name="Обычный 142" xfId="431"/>
    <cellStyle name="Обычный 143" xfId="432"/>
    <cellStyle name="Обычный 144" xfId="433"/>
    <cellStyle name="Обычный 145" xfId="434"/>
    <cellStyle name="Обычный 146" xfId="435"/>
    <cellStyle name="Обычный 147" xfId="436"/>
    <cellStyle name="Обычный 148" xfId="437"/>
    <cellStyle name="Обычный 149" xfId="438"/>
    <cellStyle name="Обычный 15" xfId="14"/>
    <cellStyle name="Обычный 15 2" xfId="106"/>
    <cellStyle name="Обычный 15 2 2" xfId="308"/>
    <cellStyle name="Обычный 15 3" xfId="220"/>
    <cellStyle name="Обычный 150" xfId="439"/>
    <cellStyle name="Обычный 151" xfId="440"/>
    <cellStyle name="Обычный 152" xfId="441"/>
    <cellStyle name="Обычный 153" xfId="442"/>
    <cellStyle name="Обычный 154" xfId="443"/>
    <cellStyle name="Обычный 155" xfId="444"/>
    <cellStyle name="Обычный 156" xfId="445"/>
    <cellStyle name="Обычный 157" xfId="446"/>
    <cellStyle name="Обычный 158" xfId="447"/>
    <cellStyle name="Обычный 159" xfId="448"/>
    <cellStyle name="Обычный 16" xfId="15"/>
    <cellStyle name="Обычный 16 2" xfId="107"/>
    <cellStyle name="Обычный 16 2 2" xfId="309"/>
    <cellStyle name="Обычный 16 3" xfId="221"/>
    <cellStyle name="Обычный 160" xfId="449"/>
    <cellStyle name="Обычный 161" xfId="450"/>
    <cellStyle name="Обычный 162" xfId="451"/>
    <cellStyle name="Обычный 163" xfId="452"/>
    <cellStyle name="Обычный 164" xfId="453"/>
    <cellStyle name="Обычный 17" xfId="16"/>
    <cellStyle name="Обычный 17 2" xfId="108"/>
    <cellStyle name="Обычный 17 2 2" xfId="310"/>
    <cellStyle name="Обычный 17 3" xfId="222"/>
    <cellStyle name="Обычный 18" xfId="17"/>
    <cellStyle name="Обычный 18 2" xfId="109"/>
    <cellStyle name="Обычный 18 2 2" xfId="311"/>
    <cellStyle name="Обычный 18 3" xfId="223"/>
    <cellStyle name="Обычный 19" xfId="18"/>
    <cellStyle name="Обычный 19 2" xfId="110"/>
    <cellStyle name="Обычный 19 2 2" xfId="312"/>
    <cellStyle name="Обычный 19 3" xfId="224"/>
    <cellStyle name="Обычный 2" xfId="1"/>
    <cellStyle name="Обычный 2 2" xfId="95"/>
    <cellStyle name="Обычный 20" xfId="19"/>
    <cellStyle name="Обычный 20 2" xfId="111"/>
    <cellStyle name="Обычный 20 2 2" xfId="313"/>
    <cellStyle name="Обычный 20 3" xfId="225"/>
    <cellStyle name="Обычный 21" xfId="20"/>
    <cellStyle name="Обычный 21 2" xfId="112"/>
    <cellStyle name="Обычный 21 2 2" xfId="314"/>
    <cellStyle name="Обычный 21 3" xfId="226"/>
    <cellStyle name="Обычный 22" xfId="21"/>
    <cellStyle name="Обычный 22 2" xfId="113"/>
    <cellStyle name="Обычный 22 2 2" xfId="315"/>
    <cellStyle name="Обычный 22 3" xfId="227"/>
    <cellStyle name="Обычный 23" xfId="22"/>
    <cellStyle name="Обычный 23 2" xfId="114"/>
    <cellStyle name="Обычный 23 2 2" xfId="316"/>
    <cellStyle name="Обычный 23 3" xfId="228"/>
    <cellStyle name="Обычный 24" xfId="23"/>
    <cellStyle name="Обычный 24 2" xfId="115"/>
    <cellStyle name="Обычный 24 2 2" xfId="317"/>
    <cellStyle name="Обычный 24 3" xfId="229"/>
    <cellStyle name="Обычный 25" xfId="24"/>
    <cellStyle name="Обычный 25 2" xfId="116"/>
    <cellStyle name="Обычный 25 2 2" xfId="318"/>
    <cellStyle name="Обычный 25 3" xfId="230"/>
    <cellStyle name="Обычный 26" xfId="25"/>
    <cellStyle name="Обычный 26 2" xfId="117"/>
    <cellStyle name="Обычный 26 2 2" xfId="319"/>
    <cellStyle name="Обычный 26 3" xfId="231"/>
    <cellStyle name="Обычный 27" xfId="26"/>
    <cellStyle name="Обычный 27 2" xfId="118"/>
    <cellStyle name="Обычный 27 2 2" xfId="320"/>
    <cellStyle name="Обычный 27 3" xfId="232"/>
    <cellStyle name="Обычный 28" xfId="27"/>
    <cellStyle name="Обычный 28 2" xfId="119"/>
    <cellStyle name="Обычный 28 2 2" xfId="321"/>
    <cellStyle name="Обычный 28 3" xfId="233"/>
    <cellStyle name="Обычный 29" xfId="28"/>
    <cellStyle name="Обычный 29 2" xfId="120"/>
    <cellStyle name="Обычный 29 2 2" xfId="322"/>
    <cellStyle name="Обычный 29 3" xfId="234"/>
    <cellStyle name="Обычный 3" xfId="2"/>
    <cellStyle name="Обычный 3 2" xfId="96"/>
    <cellStyle name="Обычный 3 2 2" xfId="300"/>
    <cellStyle name="Обычный 3 3" xfId="212"/>
    <cellStyle name="Обычный 30" xfId="29"/>
    <cellStyle name="Обычный 30 2" xfId="121"/>
    <cellStyle name="Обычный 30 2 2" xfId="323"/>
    <cellStyle name="Обычный 30 3" xfId="235"/>
    <cellStyle name="Обычный 31" xfId="30"/>
    <cellStyle name="Обычный 31 2" xfId="122"/>
    <cellStyle name="Обычный 31 2 2" xfId="324"/>
    <cellStyle name="Обычный 31 3" xfId="236"/>
    <cellStyle name="Обычный 32" xfId="31"/>
    <cellStyle name="Обычный 32 2" xfId="123"/>
    <cellStyle name="Обычный 32 2 2" xfId="325"/>
    <cellStyle name="Обычный 32 3" xfId="237"/>
    <cellStyle name="Обычный 33" xfId="32"/>
    <cellStyle name="Обычный 33 2" xfId="124"/>
    <cellStyle name="Обычный 33 2 2" xfId="326"/>
    <cellStyle name="Обычный 33 3" xfId="238"/>
    <cellStyle name="Обычный 34" xfId="33"/>
    <cellStyle name="Обычный 34 2" xfId="125"/>
    <cellStyle name="Обычный 34 2 2" xfId="327"/>
    <cellStyle name="Обычный 34 3" xfId="239"/>
    <cellStyle name="Обычный 35" xfId="34"/>
    <cellStyle name="Обычный 35 2" xfId="126"/>
    <cellStyle name="Обычный 35 2 2" xfId="328"/>
    <cellStyle name="Обычный 35 3" xfId="240"/>
    <cellStyle name="Обычный 36" xfId="35"/>
    <cellStyle name="Обычный 36 2" xfId="127"/>
    <cellStyle name="Обычный 36 2 2" xfId="329"/>
    <cellStyle name="Обычный 36 3" xfId="241"/>
    <cellStyle name="Обычный 37" xfId="36"/>
    <cellStyle name="Обычный 37 2" xfId="128"/>
    <cellStyle name="Обычный 37 2 2" xfId="330"/>
    <cellStyle name="Обычный 37 3" xfId="242"/>
    <cellStyle name="Обычный 38" xfId="37"/>
    <cellStyle name="Обычный 38 2" xfId="129"/>
    <cellStyle name="Обычный 38 2 2" xfId="331"/>
    <cellStyle name="Обычный 38 3" xfId="243"/>
    <cellStyle name="Обычный 39" xfId="38"/>
    <cellStyle name="Обычный 39 2" xfId="130"/>
    <cellStyle name="Обычный 39 2 2" xfId="332"/>
    <cellStyle name="Обычный 39 3" xfId="244"/>
    <cellStyle name="Обычный 4" xfId="3"/>
    <cellStyle name="Обычный 40" xfId="39"/>
    <cellStyle name="Обычный 40 2" xfId="131"/>
    <cellStyle name="Обычный 40 2 2" xfId="333"/>
    <cellStyle name="Обычный 40 3" xfId="245"/>
    <cellStyle name="Обычный 41" xfId="40"/>
    <cellStyle name="Обычный 41 2" xfId="132"/>
    <cellStyle name="Обычный 41 2 2" xfId="334"/>
    <cellStyle name="Обычный 41 3" xfId="246"/>
    <cellStyle name="Обычный 42" xfId="41"/>
    <cellStyle name="Обычный 42 2" xfId="133"/>
    <cellStyle name="Обычный 42 2 2" xfId="335"/>
    <cellStyle name="Обычный 42 3" xfId="247"/>
    <cellStyle name="Обычный 43" xfId="42"/>
    <cellStyle name="Обычный 43 2" xfId="134"/>
    <cellStyle name="Обычный 43 2 2" xfId="336"/>
    <cellStyle name="Обычный 43 3" xfId="248"/>
    <cellStyle name="Обычный 44" xfId="43"/>
    <cellStyle name="Обычный 44 2" xfId="135"/>
    <cellStyle name="Обычный 44 2 2" xfId="337"/>
    <cellStyle name="Обычный 44 3" xfId="249"/>
    <cellStyle name="Обычный 45" xfId="44"/>
    <cellStyle name="Обычный 45 2" xfId="136"/>
    <cellStyle name="Обычный 45 2 2" xfId="338"/>
    <cellStyle name="Обычный 45 3" xfId="250"/>
    <cellStyle name="Обычный 46" xfId="45"/>
    <cellStyle name="Обычный 46 2" xfId="137"/>
    <cellStyle name="Обычный 46 2 2" xfId="339"/>
    <cellStyle name="Обычный 46 3" xfId="251"/>
    <cellStyle name="Обычный 47" xfId="46"/>
    <cellStyle name="Обычный 47 2" xfId="138"/>
    <cellStyle name="Обычный 47 2 2" xfId="340"/>
    <cellStyle name="Обычный 47 3" xfId="252"/>
    <cellStyle name="Обычный 48" xfId="47"/>
    <cellStyle name="Обычный 48 2" xfId="139"/>
    <cellStyle name="Обычный 48 2 2" xfId="341"/>
    <cellStyle name="Обычный 48 3" xfId="253"/>
    <cellStyle name="Обычный 49" xfId="48"/>
    <cellStyle name="Обычный 49 2" xfId="140"/>
    <cellStyle name="Обычный 49 2 2" xfId="342"/>
    <cellStyle name="Обычный 49 3" xfId="254"/>
    <cellStyle name="Обычный 5" xfId="4"/>
    <cellStyle name="Обычный 5 2" xfId="97"/>
    <cellStyle name="Обычный 5 2 2" xfId="301"/>
    <cellStyle name="Обычный 5 3" xfId="213"/>
    <cellStyle name="Обычный 50" xfId="49"/>
    <cellStyle name="Обычный 50 2" xfId="141"/>
    <cellStyle name="Обычный 50 2 2" xfId="343"/>
    <cellStyle name="Обычный 50 3" xfId="255"/>
    <cellStyle name="Обычный 51" xfId="50"/>
    <cellStyle name="Обычный 51 2" xfId="142"/>
    <cellStyle name="Обычный 51 2 2" xfId="344"/>
    <cellStyle name="Обычный 51 3" xfId="256"/>
    <cellStyle name="Обычный 52" xfId="51"/>
    <cellStyle name="Обычный 52 2" xfId="143"/>
    <cellStyle name="Обычный 52 2 2" xfId="345"/>
    <cellStyle name="Обычный 52 3" xfId="257"/>
    <cellStyle name="Обычный 53" xfId="52"/>
    <cellStyle name="Обычный 53 2" xfId="144"/>
    <cellStyle name="Обычный 53 2 2" xfId="346"/>
    <cellStyle name="Обычный 53 3" xfId="258"/>
    <cellStyle name="Обычный 54" xfId="53"/>
    <cellStyle name="Обычный 54 2" xfId="145"/>
    <cellStyle name="Обычный 54 2 2" xfId="347"/>
    <cellStyle name="Обычный 54 3" xfId="259"/>
    <cellStyle name="Обычный 55" xfId="54"/>
    <cellStyle name="Обычный 55 2" xfId="146"/>
    <cellStyle name="Обычный 55 2 2" xfId="348"/>
    <cellStyle name="Обычный 55 3" xfId="260"/>
    <cellStyle name="Обычный 56" xfId="55"/>
    <cellStyle name="Обычный 56 2" xfId="147"/>
    <cellStyle name="Обычный 56 2 2" xfId="349"/>
    <cellStyle name="Обычный 56 3" xfId="261"/>
    <cellStyle name="Обычный 57" xfId="56"/>
    <cellStyle name="Обычный 57 2" xfId="148"/>
    <cellStyle name="Обычный 57 2 2" xfId="350"/>
    <cellStyle name="Обычный 57 3" xfId="262"/>
    <cellStyle name="Обычный 58" xfId="57"/>
    <cellStyle name="Обычный 58 2" xfId="149"/>
    <cellStyle name="Обычный 58 2 2" xfId="351"/>
    <cellStyle name="Обычный 58 3" xfId="263"/>
    <cellStyle name="Обычный 59" xfId="58"/>
    <cellStyle name="Обычный 59 2" xfId="150"/>
    <cellStyle name="Обычный 59 2 2" xfId="352"/>
    <cellStyle name="Обычный 59 3" xfId="264"/>
    <cellStyle name="Обычный 6" xfId="5"/>
    <cellStyle name="Обычный 6 2" xfId="98"/>
    <cellStyle name="Обычный 6 2 2" xfId="302"/>
    <cellStyle name="Обычный 6 3" xfId="214"/>
    <cellStyle name="Обычный 60" xfId="59"/>
    <cellStyle name="Обычный 60 2" xfId="151"/>
    <cellStyle name="Обычный 60 2 2" xfId="353"/>
    <cellStyle name="Обычный 60 3" xfId="265"/>
    <cellStyle name="Обычный 61" xfId="60"/>
    <cellStyle name="Обычный 61 2" xfId="152"/>
    <cellStyle name="Обычный 61 2 2" xfId="354"/>
    <cellStyle name="Обычный 61 3" xfId="266"/>
    <cellStyle name="Обычный 62" xfId="61"/>
    <cellStyle name="Обычный 62 2" xfId="153"/>
    <cellStyle name="Обычный 62 2 2" xfId="355"/>
    <cellStyle name="Обычный 62 3" xfId="267"/>
    <cellStyle name="Обычный 63" xfId="62"/>
    <cellStyle name="Обычный 63 2" xfId="154"/>
    <cellStyle name="Обычный 63 2 2" xfId="356"/>
    <cellStyle name="Обычный 63 3" xfId="268"/>
    <cellStyle name="Обычный 64" xfId="63"/>
    <cellStyle name="Обычный 64 2" xfId="155"/>
    <cellStyle name="Обычный 64 2 2" xfId="357"/>
    <cellStyle name="Обычный 64 3" xfId="269"/>
    <cellStyle name="Обычный 65" xfId="64"/>
    <cellStyle name="Обычный 65 2" xfId="156"/>
    <cellStyle name="Обычный 65 2 2" xfId="358"/>
    <cellStyle name="Обычный 65 3" xfId="270"/>
    <cellStyle name="Обычный 66" xfId="65"/>
    <cellStyle name="Обычный 66 2" xfId="157"/>
    <cellStyle name="Обычный 66 2 2" xfId="359"/>
    <cellStyle name="Обычный 66 3" xfId="271"/>
    <cellStyle name="Обычный 67" xfId="66"/>
    <cellStyle name="Обычный 67 2" xfId="158"/>
    <cellStyle name="Обычный 67 2 2" xfId="360"/>
    <cellStyle name="Обычный 67 3" xfId="272"/>
    <cellStyle name="Обычный 68" xfId="67"/>
    <cellStyle name="Обычный 68 2" xfId="159"/>
    <cellStyle name="Обычный 68 2 2" xfId="361"/>
    <cellStyle name="Обычный 68 3" xfId="273"/>
    <cellStyle name="Обычный 69" xfId="68"/>
    <cellStyle name="Обычный 69 2" xfId="160"/>
    <cellStyle name="Обычный 69 2 2" xfId="362"/>
    <cellStyle name="Обычный 69 3" xfId="274"/>
    <cellStyle name="Обычный 7" xfId="6"/>
    <cellStyle name="Обычный 7 2" xfId="99"/>
    <cellStyle name="Обычный 70" xfId="69"/>
    <cellStyle name="Обычный 70 2" xfId="161"/>
    <cellStyle name="Обычный 70 2 2" xfId="363"/>
    <cellStyle name="Обычный 70 3" xfId="275"/>
    <cellStyle name="Обычный 71" xfId="70"/>
    <cellStyle name="Обычный 71 2" xfId="162"/>
    <cellStyle name="Обычный 71 2 2" xfId="364"/>
    <cellStyle name="Обычный 71 3" xfId="276"/>
    <cellStyle name="Обычный 72" xfId="71"/>
    <cellStyle name="Обычный 72 2" xfId="163"/>
    <cellStyle name="Обычный 72 2 2" xfId="365"/>
    <cellStyle name="Обычный 72 3" xfId="277"/>
    <cellStyle name="Обычный 73" xfId="72"/>
    <cellStyle name="Обычный 73 2" xfId="164"/>
    <cellStyle name="Обычный 73 2 2" xfId="366"/>
    <cellStyle name="Обычный 73 3" xfId="278"/>
    <cellStyle name="Обычный 74" xfId="73"/>
    <cellStyle name="Обычный 74 2" xfId="165"/>
    <cellStyle name="Обычный 74 2 2" xfId="367"/>
    <cellStyle name="Обычный 74 3" xfId="279"/>
    <cellStyle name="Обычный 75" xfId="74"/>
    <cellStyle name="Обычный 75 2" xfId="166"/>
    <cellStyle name="Обычный 75 2 2" xfId="368"/>
    <cellStyle name="Обычный 75 3" xfId="280"/>
    <cellStyle name="Обычный 76" xfId="75"/>
    <cellStyle name="Обычный 76 2" xfId="167"/>
    <cellStyle name="Обычный 76 2 2" xfId="369"/>
    <cellStyle name="Обычный 76 3" xfId="281"/>
    <cellStyle name="Обычный 77" xfId="76"/>
    <cellStyle name="Обычный 77 2" xfId="168"/>
    <cellStyle name="Обычный 77 2 2" xfId="370"/>
    <cellStyle name="Обычный 77 3" xfId="282"/>
    <cellStyle name="Обычный 78" xfId="77"/>
    <cellStyle name="Обычный 78 2" xfId="169"/>
    <cellStyle name="Обычный 78 2 2" xfId="371"/>
    <cellStyle name="Обычный 78 3" xfId="283"/>
    <cellStyle name="Обычный 79" xfId="78"/>
    <cellStyle name="Обычный 79 2" xfId="170"/>
    <cellStyle name="Обычный 79 2 2" xfId="372"/>
    <cellStyle name="Обычный 79 3" xfId="284"/>
    <cellStyle name="Обычный 8" xfId="7"/>
    <cellStyle name="Обычный 8 2" xfId="100"/>
    <cellStyle name="Обычный 80" xfId="79"/>
    <cellStyle name="Обычный 80 2" xfId="171"/>
    <cellStyle name="Обычный 80 2 2" xfId="373"/>
    <cellStyle name="Обычный 80 3" xfId="285"/>
    <cellStyle name="Обычный 81" xfId="80"/>
    <cellStyle name="Обычный 81 2" xfId="172"/>
    <cellStyle name="Обычный 81 2 2" xfId="374"/>
    <cellStyle name="Обычный 81 3" xfId="286"/>
    <cellStyle name="Обычный 82" xfId="81"/>
    <cellStyle name="Обычный 82 2" xfId="173"/>
    <cellStyle name="Обычный 82 2 2" xfId="375"/>
    <cellStyle name="Обычный 82 3" xfId="287"/>
    <cellStyle name="Обычный 83" xfId="82"/>
    <cellStyle name="Обычный 83 2" xfId="174"/>
    <cellStyle name="Обычный 83 2 2" xfId="376"/>
    <cellStyle name="Обычный 83 3" xfId="288"/>
    <cellStyle name="Обычный 84" xfId="83"/>
    <cellStyle name="Обычный 84 2" xfId="175"/>
    <cellStyle name="Обычный 84 2 2" xfId="377"/>
    <cellStyle name="Обычный 84 3" xfId="289"/>
    <cellStyle name="Обычный 85" xfId="84"/>
    <cellStyle name="Обычный 85 2" xfId="176"/>
    <cellStyle name="Обычный 85 2 2" xfId="378"/>
    <cellStyle name="Обычный 85 3" xfId="290"/>
    <cellStyle name="Обычный 86" xfId="85"/>
    <cellStyle name="Обычный 86 2" xfId="177"/>
    <cellStyle name="Обычный 86 2 2" xfId="379"/>
    <cellStyle name="Обычный 86 3" xfId="291"/>
    <cellStyle name="Обычный 87" xfId="86"/>
    <cellStyle name="Обычный 87 2" xfId="178"/>
    <cellStyle name="Обычный 87 2 2" xfId="380"/>
    <cellStyle name="Обычный 87 3" xfId="292"/>
    <cellStyle name="Обычный 88" xfId="87"/>
    <cellStyle name="Обычный 88 2" xfId="179"/>
    <cellStyle name="Обычный 88 2 2" xfId="381"/>
    <cellStyle name="Обычный 88 3" xfId="293"/>
    <cellStyle name="Обычный 89" xfId="88"/>
    <cellStyle name="Обычный 89 2" xfId="180"/>
    <cellStyle name="Обычный 89 2 2" xfId="382"/>
    <cellStyle name="Обычный 89 3" xfId="294"/>
    <cellStyle name="Обычный 9" xfId="8"/>
    <cellStyle name="Обычный 90" xfId="89"/>
    <cellStyle name="Обычный 90 2" xfId="181"/>
    <cellStyle name="Обычный 90 2 2" xfId="383"/>
    <cellStyle name="Обычный 90 3" xfId="295"/>
    <cellStyle name="Обычный 91" xfId="90"/>
    <cellStyle name="Обычный 91 2" xfId="182"/>
    <cellStyle name="Обычный 91 2 2" xfId="384"/>
    <cellStyle name="Обычный 91 3" xfId="296"/>
    <cellStyle name="Обычный 92" xfId="91"/>
    <cellStyle name="Обычный 92 2" xfId="183"/>
    <cellStyle name="Обычный 92 2 2" xfId="385"/>
    <cellStyle name="Обычный 92 3" xfId="297"/>
    <cellStyle name="Обычный 93" xfId="92"/>
    <cellStyle name="Обычный 93 2" xfId="184"/>
    <cellStyle name="Обычный 93 2 2" xfId="386"/>
    <cellStyle name="Обычный 93 3" xfId="298"/>
    <cellStyle name="Обычный 94" xfId="93"/>
    <cellStyle name="Обычный 94 2" xfId="299"/>
    <cellStyle name="Обычный 95" xfId="94"/>
    <cellStyle name="Обычный 96" xfId="185"/>
    <cellStyle name="Обычный 96 2" xfId="387"/>
    <cellStyle name="Обычный 97" xfId="186"/>
    <cellStyle name="Обычный 97 2" xfId="388"/>
    <cellStyle name="Обычный 98" xfId="187"/>
    <cellStyle name="Обычный 98 2" xfId="389"/>
    <cellStyle name="Обычный 99" xfId="188"/>
    <cellStyle name="Обычный 99 2" xfId="390"/>
  </cellStyles>
  <dxfs count="0"/>
  <tableStyles count="0" defaultTableStyle="TableStyleMedium2" defaultPivotStyle="PivotStyleLight16"/>
  <colors>
    <mruColors>
      <color rgb="FF99FFCC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80;\&#1065;&#1086;&#1076;&#1077;&#1085;&#1085;&#1080;&#1081;%20&#1072;&#1085;&#1072;&#1083;&#1110;&#1079;\2018%20&#1088;&#1110;&#1082;%20&#1076;&#1083;&#1103;%20&#1087;&#1077;&#1088;&#1077;&#1085;&#1086;&#1089;&#1091;%20&#1076;&#1072;&#1085;&#1080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80;\&#1065;&#1086;&#1076;&#1077;&#1085;&#1085;&#1080;&#1081;%20&#1072;&#1085;&#1072;&#1083;&#1110;&#1079;\2018%20&#1088;&#1110;&#1082;%20&#1076;&#1083;&#1103;%20&#1087;&#1077;&#1088;&#1077;&#1085;&#1086;&#1089;&#1091;%20&#1076;&#1072;&#1085;&#1080;&#1093;%20&#1089;&#1087;&#1077;&#1094;&#1092;&#1086;&#1085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/>
          <cell r="B8"/>
          <cell r="C8" t="str">
            <v xml:space="preserve"> Уточ.пл. на період</v>
          </cell>
        </row>
        <row r="9">
          <cell r="A9">
            <v>10000000</v>
          </cell>
          <cell r="B9" t="str">
            <v>Податкові надходження  </v>
          </cell>
          <cell r="C9">
            <v>15427500</v>
          </cell>
        </row>
        <row r="10">
          <cell r="A10">
            <v>11000000</v>
          </cell>
          <cell r="B10" t="str">
            <v>Податки на доходи, податки на прибуток, податки на збільшення ринкової вартості  </v>
          </cell>
          <cell r="C10">
            <v>9394700</v>
          </cell>
        </row>
        <row r="11">
          <cell r="A11">
            <v>11010000</v>
          </cell>
          <cell r="B11" t="str">
            <v>Податок та збір на доходи фізичних осіб</v>
          </cell>
          <cell r="C11">
            <v>9394600</v>
          </cell>
        </row>
        <row r="12">
          <cell r="A12">
            <v>11010100</v>
          </cell>
          <cell r="B12" t="str">
            <v>Податок на доходи фізичних осіб, що сплачується податковими агентами, із доходів платника податку у вигляді заробітної плати</v>
          </cell>
          <cell r="C12">
            <v>7102900</v>
          </cell>
        </row>
        <row r="13">
          <cell r="A13">
            <v>11010200</v>
          </cell>
          <cell r="B13" t="str">
            <v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v>
          </cell>
          <cell r="C13">
            <v>72700</v>
          </cell>
        </row>
        <row r="14">
          <cell r="A14">
            <v>11010400</v>
          </cell>
          <cell r="B14" t="str">
            <v>Податок на доходи фізичних осіб, що сплачується податковими агентами, із доходів платника податку інших ніж заробітна плата</v>
          </cell>
          <cell r="C14">
            <v>2140600</v>
          </cell>
        </row>
        <row r="15">
          <cell r="A15">
            <v>11010500</v>
          </cell>
          <cell r="B15" t="str">
            <v>Податок на доходи фізичних осіб, що сплачується фізичними особами за результатами річного декларування</v>
          </cell>
          <cell r="C15">
            <v>78400</v>
          </cell>
        </row>
        <row r="16">
          <cell r="A16">
            <v>11020000</v>
          </cell>
          <cell r="B16" t="str">
            <v>Податок на прибуток підприємств  </v>
          </cell>
          <cell r="C16">
            <v>100</v>
          </cell>
        </row>
        <row r="17">
          <cell r="A17">
            <v>11020200</v>
          </cell>
          <cell r="B17" t="str">
            <v>Податок на прибуток підприємств та фінансових установ комунальної власності </v>
          </cell>
          <cell r="C17">
            <v>100</v>
          </cell>
        </row>
        <row r="18">
          <cell r="A18">
            <v>13000000</v>
          </cell>
          <cell r="B18" t="str">
            <v>Рентна плата та плата за використання інших природних ресурсів </v>
          </cell>
          <cell r="C18">
            <v>700</v>
          </cell>
        </row>
        <row r="19">
          <cell r="A19">
            <v>13010000</v>
          </cell>
          <cell r="B19" t="str">
            <v>Рентна плата за спеціальне використання лісових ресурсів </v>
          </cell>
          <cell r="C19">
            <v>600</v>
          </cell>
        </row>
        <row r="20">
          <cell r="A20">
            <v>13010200</v>
          </cell>
          <cell r="B20" t="str">
            <v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v>
          </cell>
          <cell r="C20">
            <v>600</v>
          </cell>
        </row>
        <row r="21">
          <cell r="A21">
            <v>13030000</v>
          </cell>
          <cell r="B21" t="str">
            <v>Рентна плата за користування надрами </v>
          </cell>
          <cell r="C21">
            <v>100</v>
          </cell>
        </row>
        <row r="22">
          <cell r="A22">
            <v>13030100</v>
          </cell>
          <cell r="B22" t="str">
            <v>Рентна плата за користування надрами для видобування корисних копалин загальнодержавного значення </v>
          </cell>
          <cell r="C22">
            <v>100</v>
          </cell>
        </row>
        <row r="23">
          <cell r="A23">
            <v>14000000</v>
          </cell>
          <cell r="B23" t="str">
            <v>Внутрішні податки на товари та послуги  </v>
          </cell>
          <cell r="C23">
            <v>652600</v>
          </cell>
        </row>
        <row r="24">
          <cell r="A24">
            <v>14020000</v>
          </cell>
          <cell r="B24" t="str">
            <v>Акцизний податок з вироблених в Україні підакцизних товарів (продукції) </v>
          </cell>
          <cell r="C24">
            <v>24600</v>
          </cell>
        </row>
        <row r="25">
          <cell r="A25">
            <v>14021900</v>
          </cell>
          <cell r="B25" t="str">
            <v>Пальне</v>
          </cell>
          <cell r="C25">
            <v>24600</v>
          </cell>
        </row>
        <row r="26">
          <cell r="A26">
            <v>14030000</v>
          </cell>
          <cell r="B26" t="str">
            <v>Акцизний податок з ввезених на митну територію України підакцизних товарів (продукції) </v>
          </cell>
          <cell r="C26">
            <v>51400</v>
          </cell>
        </row>
        <row r="27">
          <cell r="A27">
            <v>14031900</v>
          </cell>
          <cell r="B27" t="str">
            <v>Пальне</v>
          </cell>
          <cell r="C27">
            <v>51400</v>
          </cell>
        </row>
        <row r="28">
          <cell r="A28">
            <v>14040000</v>
          </cell>
          <cell r="B28" t="str">
            <v>Акцизний податок з реалізації суб`єктами господарювання роздрібної торгівлі підакцизних товарів </v>
          </cell>
          <cell r="C28">
            <v>576600</v>
          </cell>
        </row>
        <row r="29">
          <cell r="A29">
            <v>18000000</v>
          </cell>
          <cell r="B29" t="str">
            <v>Місцеві податки </v>
          </cell>
          <cell r="C29">
            <v>5379500</v>
          </cell>
        </row>
        <row r="30">
          <cell r="A30">
            <v>18010000</v>
          </cell>
          <cell r="B30" t="str">
            <v>Податок на майно </v>
          </cell>
          <cell r="C30">
            <v>2004800</v>
          </cell>
        </row>
        <row r="31">
          <cell r="A31">
            <v>18010100</v>
          </cell>
          <cell r="B31" t="str">
            <v>Податок на нерухоме майно, відмінне від земельної ділянки, сплачений юридичними особами, які є власниками об`єктів житлової нерухомості </v>
          </cell>
          <cell r="C31">
            <v>5400</v>
          </cell>
        </row>
        <row r="32">
          <cell r="A32">
            <v>18010200</v>
          </cell>
          <cell r="B32" t="str">
            <v>Податок на нерухоме майно, відмінне від земельної ділянки, сплачений фізичними особами, які є власниками об`єктів житлової нерухомості </v>
          </cell>
          <cell r="C32">
            <v>800</v>
          </cell>
        </row>
        <row r="33">
          <cell r="A33">
            <v>18010300</v>
          </cell>
          <cell r="B33" t="str">
            <v>Податок на нерухоме майно, відмінне від земельної ділянки, сплачений фізичними особами, які є власниками об`єктів нежитлової нерухомості </v>
          </cell>
          <cell r="C33">
            <v>4500</v>
          </cell>
        </row>
        <row r="34">
          <cell r="A34">
            <v>18010400</v>
          </cell>
          <cell r="B34" t="str">
            <v>Податок на нерухоме майно, відмінне від земельної ділянки, сплачений юридичними особами, які є власниками об`єктів нежитлової нерухомості </v>
          </cell>
          <cell r="C34">
            <v>82500</v>
          </cell>
        </row>
        <row r="35">
          <cell r="A35">
            <v>18010500</v>
          </cell>
          <cell r="B35" t="str">
            <v>Земельний податок з юридичних осіб </v>
          </cell>
          <cell r="C35">
            <v>494200</v>
          </cell>
        </row>
        <row r="36">
          <cell r="A36">
            <v>18010600</v>
          </cell>
          <cell r="B36" t="str">
            <v>Орендна плата з юридичних осіб </v>
          </cell>
          <cell r="C36">
            <v>1003300</v>
          </cell>
        </row>
        <row r="37">
          <cell r="A37">
            <v>18010700</v>
          </cell>
          <cell r="B37" t="str">
            <v>Земельний податок з фізичних осіб </v>
          </cell>
          <cell r="C37">
            <v>197700</v>
          </cell>
        </row>
        <row r="38">
          <cell r="A38">
            <v>18010900</v>
          </cell>
          <cell r="B38" t="str">
            <v>Орендна плата з фізичних осіб </v>
          </cell>
          <cell r="C38">
            <v>212100</v>
          </cell>
        </row>
        <row r="39">
          <cell r="A39">
            <v>18011000</v>
          </cell>
          <cell r="B39" t="str">
            <v>Транспортний податок з фізичних осіб </v>
          </cell>
          <cell r="C39">
            <v>0</v>
          </cell>
        </row>
        <row r="40">
          <cell r="A40">
            <v>18011100</v>
          </cell>
          <cell r="B40" t="str">
            <v>Транспортний податок з юридичних осіб </v>
          </cell>
          <cell r="C40">
            <v>4300</v>
          </cell>
        </row>
        <row r="41">
          <cell r="A41">
            <v>18030000</v>
          </cell>
          <cell r="B41" t="str">
            <v>Туристичний збір </v>
          </cell>
          <cell r="C41">
            <v>500</v>
          </cell>
        </row>
        <row r="42">
          <cell r="A42">
            <v>18030100</v>
          </cell>
          <cell r="B42" t="str">
            <v>Туристичний збір, сплачений юридичними особами </v>
          </cell>
          <cell r="C42">
            <v>500</v>
          </cell>
        </row>
        <row r="43">
          <cell r="A43">
            <v>18030200</v>
          </cell>
          <cell r="B43" t="str">
            <v>Туристичний збір, сплачений фізичними особами </v>
          </cell>
          <cell r="C43">
            <v>0</v>
          </cell>
        </row>
        <row r="44">
          <cell r="A44">
            <v>18050000</v>
          </cell>
          <cell r="B44" t="str">
            <v>Єдиний податок  </v>
          </cell>
          <cell r="C44">
            <v>3374200</v>
          </cell>
        </row>
        <row r="45">
          <cell r="A45">
            <v>18050300</v>
          </cell>
          <cell r="B45" t="str">
            <v>Єдиний податок з юридичних осіб </v>
          </cell>
          <cell r="C45">
            <v>105500</v>
          </cell>
        </row>
        <row r="46">
          <cell r="A46">
            <v>18050400</v>
          </cell>
          <cell r="B46" t="str">
            <v>Єдиний податок з фізичних осіб </v>
          </cell>
          <cell r="C46">
            <v>880800</v>
          </cell>
        </row>
        <row r="47">
          <cell r="A47">
            <v>18050500</v>
          </cell>
          <cell r="B47" t="str">
            <v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v>
          </cell>
          <cell r="C47">
            <v>2387900</v>
          </cell>
        </row>
        <row r="48">
          <cell r="A48">
            <v>20000000</v>
          </cell>
          <cell r="B48" t="str">
            <v>Неподаткові надходження  </v>
          </cell>
          <cell r="C48">
            <v>437300</v>
          </cell>
        </row>
        <row r="49">
          <cell r="A49">
            <v>21000000</v>
          </cell>
          <cell r="B49" t="str">
            <v>Доходи від власності та підприємницької діяльності  </v>
          </cell>
          <cell r="C49">
            <v>0</v>
          </cell>
        </row>
        <row r="50">
          <cell r="A50">
            <v>21010000</v>
          </cell>
          <cell r="B50" t="str">
            <v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v>
          </cell>
          <cell r="C50">
            <v>0</v>
          </cell>
        </row>
        <row r="51">
          <cell r="A51">
            <v>21010300</v>
          </cell>
          <cell r="B51" t="str">
            <v>Частина чистого прибутку (доходу) комунальних унітарних підприємств та їх об`єднань, що вилучається до відповідного місцевого бюджету</v>
          </cell>
          <cell r="C51">
            <v>0</v>
          </cell>
        </row>
        <row r="52">
          <cell r="A52">
            <v>21080000</v>
          </cell>
          <cell r="B52" t="str">
            <v>Інші надходження  </v>
          </cell>
          <cell r="C52">
            <v>0</v>
          </cell>
        </row>
        <row r="53">
          <cell r="A53">
            <v>21081100</v>
          </cell>
          <cell r="B53" t="str">
            <v>Адміністративні штрафи та інші санкції </v>
          </cell>
          <cell r="C53">
            <v>0</v>
          </cell>
        </row>
        <row r="54">
          <cell r="A54">
            <v>22000000</v>
          </cell>
          <cell r="B54" t="str">
            <v>Адміністративні збори та платежі, доходи від некомерційної господарської діяльності </v>
          </cell>
          <cell r="C54">
            <v>437300</v>
          </cell>
        </row>
        <row r="55">
          <cell r="A55">
            <v>22010000</v>
          </cell>
          <cell r="B55" t="str">
            <v>Плата за надання адміністративних послуг</v>
          </cell>
          <cell r="C55">
            <v>435500</v>
          </cell>
        </row>
        <row r="56">
          <cell r="A56">
            <v>22010300</v>
          </cell>
          <cell r="B56" t="str">
            <v>Адміністративний збір за проведення державної реєстрації юридичних осіб, фізичних осіб - підприємців та громадських формувань</v>
          </cell>
          <cell r="C56">
            <v>15000</v>
          </cell>
        </row>
        <row r="57">
          <cell r="A57">
            <v>22012500</v>
          </cell>
          <cell r="B57" t="str">
            <v>Плата за надання інших адміністративних послуг</v>
          </cell>
          <cell r="C57">
            <v>366700</v>
          </cell>
        </row>
        <row r="58">
          <cell r="A58">
            <v>22012600</v>
          </cell>
          <cell r="B58" t="str">
            <v>Адміністративний збір за державну реєстрацію речових прав на нерухоме майно та їх обтяжень </v>
          </cell>
          <cell r="C58">
            <v>53800</v>
          </cell>
        </row>
        <row r="59">
          <cell r="A59">
            <v>22012900</v>
          </cell>
          <cell r="B59" t="str">
            <v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v>
          </cell>
          <cell r="C59">
            <v>0</v>
          </cell>
        </row>
        <row r="60">
          <cell r="A60">
            <v>22090000</v>
          </cell>
          <cell r="B60" t="str">
            <v>Державне мито  </v>
          </cell>
          <cell r="C60">
            <v>1800</v>
          </cell>
        </row>
        <row r="61">
          <cell r="A61">
            <v>22090100</v>
          </cell>
          <cell r="B61" t="str">
            <v>Державне мито, що сплачується за місцем розгляду та оформлення документів, у тому числі за оформлення документів на спадщину і дарування  </v>
          </cell>
          <cell r="C61">
            <v>100</v>
          </cell>
        </row>
        <row r="62">
          <cell r="A62">
            <v>22090400</v>
          </cell>
          <cell r="B62" t="str">
            <v>Державне мито, пов`язане з видачею та оформленням закордонних паспортів (посвідок) та паспортів громадян України  </v>
          </cell>
          <cell r="C62">
            <v>1700</v>
          </cell>
        </row>
        <row r="63">
          <cell r="A63">
            <v>24000000</v>
          </cell>
          <cell r="B63" t="str">
            <v>Інші неподаткові надходження  </v>
          </cell>
          <cell r="C63">
            <v>0</v>
          </cell>
        </row>
        <row r="64">
          <cell r="A64">
            <v>24060000</v>
          </cell>
          <cell r="B64" t="str">
            <v>Інші надходження  </v>
          </cell>
          <cell r="C64">
            <v>0</v>
          </cell>
        </row>
        <row r="65">
          <cell r="A65">
            <v>24060300</v>
          </cell>
          <cell r="B65" t="str">
            <v>Інші надходження  </v>
          </cell>
          <cell r="C65">
            <v>0</v>
          </cell>
        </row>
        <row r="66">
          <cell r="A66">
            <v>24062200</v>
          </cell>
          <cell r="B66" t="str">
            <v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v>
          </cell>
          <cell r="C66">
            <v>0</v>
          </cell>
        </row>
        <row r="67">
          <cell r="A67">
            <v>40000000</v>
          </cell>
          <cell r="B67" t="str">
            <v>Офіційні трансферти  </v>
          </cell>
          <cell r="C67">
            <v>52277091</v>
          </cell>
        </row>
        <row r="68">
          <cell r="A68">
            <v>41000000</v>
          </cell>
          <cell r="B68" t="str">
            <v>Від органів державного управління  </v>
          </cell>
          <cell r="C68">
            <v>52277091</v>
          </cell>
        </row>
        <row r="69">
          <cell r="A69">
            <v>41020000</v>
          </cell>
          <cell r="B69" t="str">
            <v>Дотації з державного бюджету місцевим бюджетам</v>
          </cell>
          <cell r="C69">
            <v>1381200</v>
          </cell>
        </row>
        <row r="70">
          <cell r="A70">
            <v>41020100</v>
          </cell>
          <cell r="B70" t="str">
            <v>Базова дотація </v>
          </cell>
          <cell r="C70">
            <v>1381200</v>
          </cell>
        </row>
        <row r="71">
          <cell r="A71">
            <v>41030000</v>
          </cell>
          <cell r="B71" t="str">
            <v>Субвенції з державного бюджету місцевим бюджетам</v>
          </cell>
          <cell r="C71">
            <v>17789500</v>
          </cell>
        </row>
        <row r="72">
          <cell r="A72">
            <v>41033900</v>
          </cell>
          <cell r="B72" t="str">
            <v>Освітня субвенція з державного бюджету місцевим бюджетам </v>
          </cell>
          <cell r="C72">
            <v>13435200</v>
          </cell>
        </row>
        <row r="73">
          <cell r="A73">
            <v>41034200</v>
          </cell>
          <cell r="B73" t="str">
            <v>Медична субвенція з державного бюджету місцевим бюджетам </v>
          </cell>
          <cell r="C73">
            <v>4326400</v>
          </cell>
        </row>
        <row r="74">
          <cell r="A74">
            <v>41034500</v>
          </cell>
          <cell r="B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  <cell r="C74">
            <v>27900</v>
          </cell>
        </row>
        <row r="75">
          <cell r="A75">
            <v>41035100</v>
          </cell>
          <cell r="B7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v>
          </cell>
          <cell r="C75">
            <v>0</v>
          </cell>
        </row>
        <row r="76">
          <cell r="A76">
            <v>41040000</v>
          </cell>
          <cell r="B76" t="str">
            <v>Дотації з місцевих бюджетів іншим місцевим бюджетам</v>
          </cell>
          <cell r="C76">
            <v>2153400</v>
          </cell>
        </row>
        <row r="77">
          <cell r="A77">
            <v>41040100</v>
          </cell>
          <cell r="B77" t="str">
            <v>Дотація з місцевого бюджету за рахунок стабілізаційної дотації з державного бюджету</v>
          </cell>
          <cell r="C77">
            <v>0</v>
          </cell>
        </row>
        <row r="78">
          <cell r="A78">
            <v>41040200</v>
          </cell>
          <cell r="B78" t="str">
            <v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v>
          </cell>
          <cell r="C78">
            <v>2153400</v>
          </cell>
        </row>
        <row r="79">
          <cell r="A79">
            <v>41050000</v>
          </cell>
          <cell r="B79" t="str">
            <v>Субвенції з місцевих бюджетів іншим місцевим бюджетам</v>
          </cell>
          <cell r="C79">
            <v>30952991</v>
          </cell>
        </row>
        <row r="80">
          <cell r="A80">
            <v>41050100</v>
          </cell>
          <cell r="B80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  <cell r="C80">
            <v>4585684</v>
          </cell>
        </row>
        <row r="81">
          <cell r="A81">
            <v>41050200</v>
          </cell>
          <cell r="B81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  <cell r="C81">
            <v>2611500</v>
          </cell>
        </row>
        <row r="82">
          <cell r="A82">
            <v>41050300</v>
          </cell>
          <cell r="B82" t="str">
            <v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v>
          </cell>
          <cell r="C82">
            <v>15197886</v>
          </cell>
        </row>
        <row r="83">
          <cell r="A83">
            <v>41050700</v>
          </cell>
          <cell r="B83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  <cell r="C83">
            <v>615126</v>
          </cell>
        </row>
        <row r="84">
          <cell r="A84">
            <v>41050800</v>
          </cell>
          <cell r="B84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  <cell r="C84">
            <v>0</v>
          </cell>
        </row>
        <row r="85">
          <cell r="A85">
            <v>41050900</v>
          </cell>
          <cell r="B85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v>
          </cell>
          <cell r="C85">
            <v>0</v>
          </cell>
        </row>
        <row r="86">
          <cell r="A86">
            <v>41051200</v>
          </cell>
          <cell r="B86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  <cell r="C86">
            <v>0</v>
          </cell>
        </row>
        <row r="87">
          <cell r="A87">
            <v>41051400</v>
          </cell>
          <cell r="B87" t="str">
            <v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v>
          </cell>
          <cell r="C87">
            <v>167715</v>
          </cell>
        </row>
        <row r="88">
          <cell r="A88">
            <v>41051500</v>
          </cell>
          <cell r="B88" t="str">
            <v>Субвенція з місцевого бюджету на здійснення переданих видатків у сфері охорони здоров`я за рахунок коштів медичної субвенції,</v>
          </cell>
          <cell r="C88">
            <v>774886</v>
          </cell>
        </row>
        <row r="89">
          <cell r="A89">
            <v>41051600</v>
          </cell>
          <cell r="B89" t="str">
            <v>Субвенція з місцевого бюджету за рахунок залишку коштів медичної субвенції, що утворився на початок бюджетного періоду</v>
          </cell>
          <cell r="C89">
            <v>0</v>
          </cell>
        </row>
        <row r="90">
          <cell r="A90">
            <v>41052000</v>
          </cell>
          <cell r="B90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v>
          </cell>
          <cell r="C90">
            <v>177700</v>
          </cell>
        </row>
        <row r="91">
          <cell r="A91">
            <v>41052300</v>
          </cell>
          <cell r="B9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  <cell r="C91">
            <v>0</v>
          </cell>
        </row>
        <row r="92">
          <cell r="A92">
            <v>41053000</v>
          </cell>
          <cell r="B92" t="str">
    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    </cell>
          <cell r="C92">
            <v>0</v>
          </cell>
        </row>
        <row r="93">
          <cell r="A93">
            <v>41053900</v>
          </cell>
          <cell r="B93" t="str">
            <v>Інші субвенції з місцевого бюджету</v>
          </cell>
          <cell r="C93">
            <v>6822494</v>
          </cell>
        </row>
        <row r="94">
          <cell r="A94">
            <v>41054100</v>
          </cell>
          <cell r="B94" t="str">
            <v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v>
          </cell>
          <cell r="C94">
            <v>0</v>
          </cell>
        </row>
        <row r="95">
          <cell r="A95">
            <v>41054300</v>
          </cell>
          <cell r="B95" t="str">
            <v>Субвенція з місцевого бюджету на реалізацію заходів, спрямованих на підвищення якості освіти за рахунок відповідної субвенції з державного бюджету</v>
          </cell>
          <cell r="C95">
            <v>0</v>
          </cell>
        </row>
        <row r="96">
          <cell r="A96" t="str">
            <v>Всього (без урахування трансфертів)</v>
          </cell>
          <cell r="B96"/>
          <cell r="C96">
            <v>15864800</v>
          </cell>
        </row>
        <row r="97">
          <cell r="A97" t="str">
            <v>Всього</v>
          </cell>
          <cell r="B97"/>
          <cell r="C97">
            <v>68141891</v>
          </cell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/>
          <cell r="B8"/>
          <cell r="C8" t="str">
            <v xml:space="preserve"> Уточ.пл. на період</v>
          </cell>
        </row>
        <row r="9">
          <cell r="A9">
            <v>10000000</v>
          </cell>
          <cell r="B9" t="str">
            <v>Податкові надходження  </v>
          </cell>
          <cell r="C9">
            <v>35400</v>
          </cell>
        </row>
        <row r="10">
          <cell r="A10">
            <v>19000000</v>
          </cell>
          <cell r="B10" t="str">
            <v>Інші податки та збори </v>
          </cell>
          <cell r="C10">
            <v>35400</v>
          </cell>
        </row>
        <row r="11">
          <cell r="A11">
            <v>19010000</v>
          </cell>
          <cell r="B11" t="str">
            <v>Екологічний податок </v>
          </cell>
          <cell r="C11">
            <v>35400</v>
          </cell>
        </row>
        <row r="12">
          <cell r="A12">
            <v>19010100</v>
          </cell>
          <cell r="B12" t="str">
            <v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v>
          </cell>
          <cell r="C12">
            <v>10400</v>
          </cell>
        </row>
        <row r="13">
          <cell r="A13">
            <v>19010200</v>
          </cell>
          <cell r="B13" t="str">
            <v>Надходження від скидів забруднюючих речовин безпосередньо у водні об`єкти </v>
          </cell>
          <cell r="C13">
            <v>0</v>
          </cell>
        </row>
        <row r="14">
          <cell r="A14">
            <v>19010300</v>
          </cell>
          <cell r="B14" t="str">
            <v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v>
          </cell>
          <cell r="C14">
            <v>25000</v>
          </cell>
        </row>
        <row r="15">
          <cell r="A15">
            <v>20000000</v>
          </cell>
          <cell r="B15" t="str">
            <v>Неподаткові надходження  </v>
          </cell>
          <cell r="C15">
            <v>1094854.75</v>
          </cell>
        </row>
        <row r="16">
          <cell r="A16">
            <v>21000000</v>
          </cell>
          <cell r="B16" t="str">
            <v>Доходи від власності та підприємницької діяльності  </v>
          </cell>
          <cell r="C16">
            <v>0</v>
          </cell>
        </row>
        <row r="17">
          <cell r="A17">
            <v>21110000</v>
          </cell>
          <cell r="B17" t="str">
            <v>Надходження коштів від відшкодування втрат сільськогосподарського і лісогосподарського виробництва  </v>
          </cell>
          <cell r="C17">
            <v>0</v>
          </cell>
        </row>
        <row r="18">
          <cell r="A18">
            <v>24000000</v>
          </cell>
          <cell r="B18" t="str">
            <v>Інші неподаткові надходження  </v>
          </cell>
          <cell r="C18">
            <v>0</v>
          </cell>
        </row>
        <row r="19">
          <cell r="A19">
            <v>24060000</v>
          </cell>
          <cell r="B19" t="str">
            <v>Інші надходження  </v>
          </cell>
          <cell r="C19">
            <v>0</v>
          </cell>
        </row>
        <row r="20">
          <cell r="A20">
            <v>24062100</v>
          </cell>
          <cell r="B20" t="str">
            <v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v>
          </cell>
          <cell r="C20">
            <v>0</v>
          </cell>
        </row>
        <row r="21">
          <cell r="A21">
            <v>24170000</v>
          </cell>
          <cell r="B21" t="str">
            <v>Надходження коштів пайової участі у розвитку інфраструктури населеного пункту</v>
          </cell>
          <cell r="C21">
            <v>0</v>
          </cell>
        </row>
        <row r="22">
          <cell r="A22">
            <v>25000000</v>
          </cell>
          <cell r="B22" t="str">
            <v>Власні надходження бюджетних установ  </v>
          </cell>
          <cell r="C22">
            <v>1094854.75</v>
          </cell>
        </row>
        <row r="23">
          <cell r="A23">
            <v>25010000</v>
          </cell>
          <cell r="B23" t="str">
            <v>Надходження від плати за послуги, що надаються бюджетними установами згідно із законодавством </v>
          </cell>
          <cell r="C23">
            <v>989192</v>
          </cell>
        </row>
        <row r="24">
          <cell r="A24">
            <v>25010100</v>
          </cell>
          <cell r="B24" t="str">
            <v>Плата за послуги, що надаються бюджетними установами згідно з їх основною діяльністю </v>
          </cell>
          <cell r="C24">
            <v>709187</v>
          </cell>
        </row>
        <row r="25">
          <cell r="A25">
            <v>25010200</v>
          </cell>
          <cell r="B25" t="str">
            <v>Надходження бюджетних установ від додаткової (господарської) діяльності </v>
          </cell>
          <cell r="C25">
            <v>232682.5</v>
          </cell>
        </row>
        <row r="26">
          <cell r="A26">
            <v>25010300</v>
          </cell>
          <cell r="B26" t="str">
            <v>Плата за оренду майна бюджетних установ  </v>
          </cell>
          <cell r="C26">
            <v>47322.5</v>
          </cell>
        </row>
        <row r="27">
          <cell r="A27">
            <v>25010400</v>
          </cell>
          <cell r="B27" t="str">
            <v>Надходження бюджетних установ від реалізації в установленому порядку майна (крім нерухомого майна) </v>
          </cell>
          <cell r="C27">
            <v>0</v>
          </cell>
        </row>
        <row r="28">
          <cell r="A28">
            <v>25020000</v>
          </cell>
          <cell r="B28" t="str">
            <v>Інші джерела власних надходжень бюджетних установ  </v>
          </cell>
          <cell r="C28">
            <v>105662.75</v>
          </cell>
        </row>
        <row r="29">
          <cell r="A29">
            <v>25020100</v>
          </cell>
          <cell r="B29" t="str">
            <v>Благодійні внески, гранти та дарунки </v>
          </cell>
          <cell r="C29">
            <v>0</v>
          </cell>
        </row>
        <row r="30">
          <cell r="A30">
            <v>25020200</v>
          </cell>
          <cell r="B30" t="str">
            <v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v>
          </cell>
          <cell r="C30">
            <v>105662.75</v>
          </cell>
        </row>
        <row r="31">
          <cell r="A31">
            <v>30000000</v>
          </cell>
          <cell r="B31" t="str">
            <v>Доходи від операцій з капіталом  </v>
          </cell>
          <cell r="C31">
            <v>0</v>
          </cell>
        </row>
        <row r="32">
          <cell r="A32">
            <v>33000000</v>
          </cell>
          <cell r="B32" t="str">
            <v>Кошти від продажу землі і нематеріальних активів </v>
          </cell>
          <cell r="C32">
            <v>0</v>
          </cell>
        </row>
        <row r="33">
          <cell r="A33">
            <v>33010000</v>
          </cell>
          <cell r="B33" t="str">
            <v>Кошти від продажу землі  </v>
          </cell>
          <cell r="C33">
            <v>0</v>
          </cell>
        </row>
        <row r="34">
          <cell r="A34">
            <v>33010100</v>
          </cell>
          <cell r="B34" t="str">
            <v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v>
          </cell>
          <cell r="C34">
            <v>0</v>
          </cell>
        </row>
        <row r="35">
          <cell r="A35">
            <v>40000000</v>
          </cell>
          <cell r="B35" t="str">
            <v>Офіційні трансферти  </v>
          </cell>
          <cell r="C35">
            <v>2836072</v>
          </cell>
        </row>
        <row r="36">
          <cell r="A36">
            <v>41000000</v>
          </cell>
          <cell r="B36" t="str">
            <v>Від органів державного управління  </v>
          </cell>
          <cell r="C36">
            <v>2836072</v>
          </cell>
        </row>
        <row r="37">
          <cell r="A37">
            <v>41050000</v>
          </cell>
          <cell r="B37" t="str">
            <v>Субвенції з місцевих бюджетів іншим місцевим бюджетам</v>
          </cell>
          <cell r="C37">
            <v>2836072</v>
          </cell>
        </row>
        <row r="38">
          <cell r="A38">
            <v>41052600</v>
          </cell>
          <cell r="B38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v>
          </cell>
          <cell r="C38">
            <v>0</v>
          </cell>
        </row>
        <row r="39">
          <cell r="A39">
            <v>41054000</v>
          </cell>
          <cell r="B39" t="str">
            <v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v>
          </cell>
          <cell r="C39">
            <v>2836072</v>
          </cell>
        </row>
        <row r="40">
          <cell r="A40">
            <v>50000000</v>
          </cell>
          <cell r="B40" t="str">
            <v>Цільові фонди  </v>
          </cell>
          <cell r="C40">
            <v>98800</v>
          </cell>
        </row>
        <row r="41">
          <cell r="A41">
            <v>50110000</v>
          </cell>
          <cell r="B41" t="str">
            <v>Цільові фонди, утворені Верховною Радою Автономної Республіки Крим, органами місцевого самоврядування та місцевими органами виконавчої влади  </v>
          </cell>
          <cell r="C41">
            <v>98800</v>
          </cell>
        </row>
        <row r="42">
          <cell r="A42" t="str">
            <v>Всього (без урахування трансфертів)</v>
          </cell>
          <cell r="B42"/>
          <cell r="C42">
            <v>1229054.75</v>
          </cell>
        </row>
        <row r="43">
          <cell r="A43" t="str">
            <v>Всього</v>
          </cell>
          <cell r="B43"/>
          <cell r="C43">
            <v>4065126.75</v>
          </cell>
        </row>
        <row r="44">
          <cell r="A44"/>
          <cell r="B44"/>
          <cell r="C44"/>
        </row>
        <row r="45">
          <cell r="A45"/>
          <cell r="B45"/>
          <cell r="C45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R111"/>
  <sheetViews>
    <sheetView tabSelected="1" view="pageBreakPreview" zoomScale="70" zoomScaleNormal="100" zoomScaleSheetLayoutView="70" workbookViewId="0">
      <selection activeCell="A4" sqref="A4:J4"/>
    </sheetView>
  </sheetViews>
  <sheetFormatPr defaultRowHeight="12.75" x14ac:dyDescent="0.2"/>
  <cols>
    <col min="1" max="1" width="10.85546875" customWidth="1"/>
    <col min="2" max="2" width="126" customWidth="1"/>
    <col min="3" max="3" width="20.140625" customWidth="1"/>
    <col min="4" max="5" width="19.28515625" style="44" customWidth="1"/>
    <col min="6" max="6" width="13.28515625" customWidth="1"/>
    <col min="7" max="7" width="12.5703125" customWidth="1"/>
    <col min="8" max="8" width="17.5703125" customWidth="1"/>
    <col min="9" max="9" width="19.28515625" customWidth="1"/>
    <col min="10" max="10" width="19.42578125" customWidth="1"/>
    <col min="11" max="11" width="10.7109375" customWidth="1"/>
    <col min="12" max="12" width="14.28515625" bestFit="1" customWidth="1"/>
  </cols>
  <sheetData>
    <row r="1" spans="1:12" ht="23.25" x14ac:dyDescent="0.35">
      <c r="A1" s="64" t="s">
        <v>109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23.25" x14ac:dyDescent="0.35">
      <c r="A2" s="64" t="s">
        <v>110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ht="23.25" x14ac:dyDescent="0.35">
      <c r="A3" s="79"/>
      <c r="B3" s="79"/>
      <c r="C3" s="80" t="s">
        <v>111</v>
      </c>
      <c r="D3" s="81"/>
      <c r="E3" s="81"/>
      <c r="F3" s="80"/>
      <c r="G3" s="80"/>
      <c r="H3" s="80"/>
      <c r="I3" s="80"/>
      <c r="J3" s="80"/>
      <c r="K3" s="80"/>
    </row>
    <row r="4" spans="1:12" ht="1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2" t="s">
        <v>38</v>
      </c>
      <c r="L4">
        <f>IFERROR(VLOOKUP($A4,[1]Лист1!$A$8:$C$196,4,0),0)</f>
        <v>0</v>
      </c>
    </row>
    <row r="5" spans="1:12" ht="12.75" customHeight="1" x14ac:dyDescent="0.2">
      <c r="A5" s="69" t="s">
        <v>0</v>
      </c>
      <c r="B5" s="69" t="s">
        <v>1</v>
      </c>
      <c r="C5" s="77" t="s">
        <v>95</v>
      </c>
      <c r="D5" s="72" t="s">
        <v>102</v>
      </c>
      <c r="E5" s="76" t="s">
        <v>2</v>
      </c>
      <c r="F5" s="77" t="s">
        <v>64</v>
      </c>
      <c r="G5" s="70" t="s">
        <v>103</v>
      </c>
      <c r="H5" s="71" t="s">
        <v>104</v>
      </c>
      <c r="I5" s="66" t="s">
        <v>79</v>
      </c>
      <c r="J5" s="67"/>
      <c r="K5" s="68"/>
    </row>
    <row r="6" spans="1:12" ht="51" customHeight="1" x14ac:dyDescent="0.2">
      <c r="A6" s="69"/>
      <c r="B6" s="69"/>
      <c r="C6" s="78"/>
      <c r="D6" s="73"/>
      <c r="E6" s="76"/>
      <c r="F6" s="78"/>
      <c r="G6" s="70"/>
      <c r="H6" s="71"/>
      <c r="I6" s="4" t="s">
        <v>105</v>
      </c>
      <c r="J6" s="5" t="s">
        <v>78</v>
      </c>
      <c r="K6" s="5" t="s">
        <v>37</v>
      </c>
    </row>
    <row r="7" spans="1:12" ht="15.75" x14ac:dyDescent="0.25">
      <c r="A7" s="75" t="s">
        <v>39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2" s="1" customFormat="1" ht="20.100000000000001" customHeight="1" x14ac:dyDescent="0.3">
      <c r="A8" s="6">
        <v>11010000</v>
      </c>
      <c r="B8" s="6" t="s">
        <v>3</v>
      </c>
      <c r="C8" s="54">
        <v>50785450</v>
      </c>
      <c r="D8" s="61">
        <v>36258050</v>
      </c>
      <c r="E8" s="61">
        <v>39733289.530000001</v>
      </c>
      <c r="F8" s="13">
        <f>IF(C8=0,0,$E8/C8*100)</f>
        <v>78.237545458394081</v>
      </c>
      <c r="G8" s="13">
        <f>IF(D8=0,0,$E8/D8*100)</f>
        <v>109.58473919584755</v>
      </c>
      <c r="H8" s="22">
        <f t="shared" ref="H8:H47" si="0">+E8-D8</f>
        <v>3475239.5300000012</v>
      </c>
      <c r="I8" s="52">
        <v>31932226.600000005</v>
      </c>
      <c r="J8" s="22">
        <f t="shared" ref="J8:J47" si="1">+E8-I8</f>
        <v>7801062.929999996</v>
      </c>
      <c r="K8" s="13">
        <f t="shared" ref="K8:K47" si="2">IF(I8&gt;0,E8/I8*100-100,0)</f>
        <v>24.430062543775108</v>
      </c>
    </row>
    <row r="9" spans="1:12" ht="20.100000000000001" customHeight="1" x14ac:dyDescent="0.3">
      <c r="A9" s="3">
        <v>11010100</v>
      </c>
      <c r="B9" s="3" t="s">
        <v>4</v>
      </c>
      <c r="C9" s="53">
        <v>31783000</v>
      </c>
      <c r="D9" s="62">
        <v>22834400</v>
      </c>
      <c r="E9" s="62">
        <v>24087969.829999998</v>
      </c>
      <c r="F9" s="14">
        <f t="shared" ref="F9:F73" si="3">IF(C9=0,0,$E9/C9*100)</f>
        <v>75.788848850014162</v>
      </c>
      <c r="G9" s="14">
        <f t="shared" ref="G9:G47" si="4">IF(D9=0,0,E9/D9*100)</f>
        <v>105.48983038748554</v>
      </c>
      <c r="H9" s="23">
        <f t="shared" si="0"/>
        <v>1253569.8299999982</v>
      </c>
      <c r="I9" s="50">
        <v>19630090.540000003</v>
      </c>
      <c r="J9" s="23">
        <f t="shared" si="1"/>
        <v>4457879.2899999954</v>
      </c>
      <c r="K9" s="14">
        <f t="shared" si="2"/>
        <v>22.709417875155637</v>
      </c>
      <c r="L9" s="12">
        <f>E9/0.6</f>
        <v>40146616.383333333</v>
      </c>
    </row>
    <row r="10" spans="1:12" ht="20.100000000000001" customHeight="1" x14ac:dyDescent="0.3">
      <c r="A10" s="3">
        <v>11010200</v>
      </c>
      <c r="B10" s="3" t="s">
        <v>5</v>
      </c>
      <c r="C10" s="53">
        <v>458100</v>
      </c>
      <c r="D10" s="62">
        <v>333600</v>
      </c>
      <c r="E10" s="62">
        <v>329358.38</v>
      </c>
      <c r="F10" s="14">
        <f t="shared" si="3"/>
        <v>71.896612093429383</v>
      </c>
      <c r="G10" s="14">
        <f t="shared" si="4"/>
        <v>98.728531175059956</v>
      </c>
      <c r="H10" s="23">
        <f t="shared" si="0"/>
        <v>-4241.6199999999953</v>
      </c>
      <c r="I10" s="50">
        <v>309313.28999999998</v>
      </c>
      <c r="J10" s="23">
        <f t="shared" si="1"/>
        <v>20045.090000000026</v>
      </c>
      <c r="K10" s="14">
        <f t="shared" si="2"/>
        <v>6.4805136565583723</v>
      </c>
      <c r="L10" s="12">
        <f t="shared" ref="L10:L12" si="5">E10/0.6</f>
        <v>548930.63333333342</v>
      </c>
    </row>
    <row r="11" spans="1:12" ht="20.100000000000001" customHeight="1" x14ac:dyDescent="0.3">
      <c r="A11" s="3">
        <v>11010400</v>
      </c>
      <c r="B11" s="3" t="s">
        <v>6</v>
      </c>
      <c r="C11" s="53">
        <v>17487450</v>
      </c>
      <c r="D11" s="62">
        <v>12085450</v>
      </c>
      <c r="E11" s="62">
        <v>14320072.16</v>
      </c>
      <c r="F11" s="14">
        <f t="shared" si="3"/>
        <v>81.887708956994871</v>
      </c>
      <c r="G11" s="14">
        <f t="shared" si="4"/>
        <v>118.49018580193538</v>
      </c>
      <c r="H11" s="23">
        <f t="shared" si="0"/>
        <v>2234622.16</v>
      </c>
      <c r="I11" s="50">
        <v>11002888.600000001</v>
      </c>
      <c r="J11" s="23">
        <f t="shared" si="1"/>
        <v>3317183.5599999987</v>
      </c>
      <c r="K11" s="14">
        <f t="shared" si="2"/>
        <v>30.14829723896321</v>
      </c>
      <c r="L11" s="12">
        <f t="shared" si="5"/>
        <v>23866786.933333334</v>
      </c>
    </row>
    <row r="12" spans="1:12" ht="20.100000000000001" customHeight="1" x14ac:dyDescent="0.3">
      <c r="A12" s="3">
        <v>11010500</v>
      </c>
      <c r="B12" s="3" t="s">
        <v>7</v>
      </c>
      <c r="C12" s="53">
        <v>1056900</v>
      </c>
      <c r="D12" s="62">
        <v>1004600</v>
      </c>
      <c r="E12" s="62">
        <v>995889.16</v>
      </c>
      <c r="F12" s="14">
        <f t="shared" si="3"/>
        <v>94.227378181474137</v>
      </c>
      <c r="G12" s="14">
        <f t="shared" si="4"/>
        <v>99.132904638662154</v>
      </c>
      <c r="H12" s="23">
        <f t="shared" si="0"/>
        <v>-8710.8399999999674</v>
      </c>
      <c r="I12" s="50">
        <v>989934.17</v>
      </c>
      <c r="J12" s="23">
        <f t="shared" si="1"/>
        <v>5954.9899999999907</v>
      </c>
      <c r="K12" s="14">
        <f t="shared" si="2"/>
        <v>0.60155414172642452</v>
      </c>
      <c r="L12" s="12">
        <f t="shared" si="5"/>
        <v>1659815.2666666668</v>
      </c>
    </row>
    <row r="13" spans="1:12" s="1" customFormat="1" ht="20.100000000000001" customHeight="1" x14ac:dyDescent="0.3">
      <c r="A13" s="6">
        <v>11020000</v>
      </c>
      <c r="B13" s="6" t="s">
        <v>8</v>
      </c>
      <c r="C13" s="54">
        <v>200</v>
      </c>
      <c r="D13" s="61">
        <v>100</v>
      </c>
      <c r="E13" s="61">
        <v>10640</v>
      </c>
      <c r="F13" s="13">
        <f t="shared" si="3"/>
        <v>5320</v>
      </c>
      <c r="G13" s="13">
        <f t="shared" si="4"/>
        <v>10640</v>
      </c>
      <c r="H13" s="22">
        <f t="shared" si="0"/>
        <v>10540</v>
      </c>
      <c r="I13" s="52">
        <v>92</v>
      </c>
      <c r="J13" s="22">
        <f t="shared" si="1"/>
        <v>10548</v>
      </c>
      <c r="K13" s="13">
        <f t="shared" si="2"/>
        <v>11465.217391304348</v>
      </c>
    </row>
    <row r="14" spans="1:12" ht="20.100000000000001" customHeight="1" x14ac:dyDescent="0.3">
      <c r="A14" s="3">
        <v>11020200</v>
      </c>
      <c r="B14" s="3" t="s">
        <v>9</v>
      </c>
      <c r="C14" s="53">
        <v>200</v>
      </c>
      <c r="D14" s="62">
        <v>100</v>
      </c>
      <c r="E14" s="62">
        <v>10640</v>
      </c>
      <c r="F14" s="14">
        <f t="shared" si="3"/>
        <v>5320</v>
      </c>
      <c r="G14" s="14">
        <f t="shared" si="4"/>
        <v>10640</v>
      </c>
      <c r="H14" s="23">
        <f t="shared" si="0"/>
        <v>10540</v>
      </c>
      <c r="I14" s="50">
        <v>92</v>
      </c>
      <c r="J14" s="23">
        <f t="shared" si="1"/>
        <v>10548</v>
      </c>
      <c r="K14" s="14">
        <f t="shared" si="2"/>
        <v>11465.217391304348</v>
      </c>
    </row>
    <row r="15" spans="1:12" s="1" customFormat="1" ht="20.100000000000001" customHeight="1" x14ac:dyDescent="0.3">
      <c r="A15" s="6">
        <v>13010000</v>
      </c>
      <c r="B15" s="6" t="s">
        <v>62</v>
      </c>
      <c r="C15" s="53">
        <v>8800</v>
      </c>
      <c r="D15" s="62">
        <v>6300</v>
      </c>
      <c r="E15" s="62">
        <v>5558.69</v>
      </c>
      <c r="F15" s="13">
        <f>IF(C15=0,0,$E15/C15*100)</f>
        <v>63.166931818181816</v>
      </c>
      <c r="G15" s="13">
        <f>IF(D15=0,0,E15/D15*100)</f>
        <v>88.233174603174604</v>
      </c>
      <c r="H15" s="22">
        <f>+E15-D15</f>
        <v>-741.3100000000004</v>
      </c>
      <c r="I15" s="52">
        <v>5993.5800000000008</v>
      </c>
      <c r="J15" s="22">
        <f>+E15-I15</f>
        <v>-434.89000000000124</v>
      </c>
      <c r="K15" s="13">
        <f>IF(I15&gt;0,E15/I15*100-100,0)</f>
        <v>-7.2559305123148619</v>
      </c>
    </row>
    <row r="16" spans="1:12" ht="20.100000000000001" customHeight="1" x14ac:dyDescent="0.3">
      <c r="A16" s="3">
        <v>13010200</v>
      </c>
      <c r="B16" s="3" t="s">
        <v>63</v>
      </c>
      <c r="C16" s="53">
        <v>8800</v>
      </c>
      <c r="D16" s="62">
        <v>6300</v>
      </c>
      <c r="E16" s="62">
        <v>5558.69</v>
      </c>
      <c r="F16" s="14">
        <f>IF(C16=0,0,$E16/C16*100)</f>
        <v>63.166931818181816</v>
      </c>
      <c r="G16" s="14">
        <f>IF(D16=0,0,E16/D16*100)</f>
        <v>88.233174603174604</v>
      </c>
      <c r="H16" s="23">
        <f>+E16-D16</f>
        <v>-741.3100000000004</v>
      </c>
      <c r="I16" s="50">
        <v>5993.5800000000008</v>
      </c>
      <c r="J16" s="23">
        <f>+E16-I16</f>
        <v>-434.89000000000124</v>
      </c>
      <c r="K16" s="14">
        <f>IF(I16&gt;0,E16/I16*100-100,0)</f>
        <v>-7.2559305123148619</v>
      </c>
    </row>
    <row r="17" spans="1:11" s="1" customFormat="1" ht="20.100000000000001" customHeight="1" x14ac:dyDescent="0.3">
      <c r="A17" s="6">
        <v>13030000</v>
      </c>
      <c r="B17" s="6" t="s">
        <v>68</v>
      </c>
      <c r="C17" s="54">
        <v>189100</v>
      </c>
      <c r="D17" s="61">
        <v>128500</v>
      </c>
      <c r="E17" s="61">
        <v>97746.45</v>
      </c>
      <c r="F17" s="13">
        <f>IF(C17=0,0,$E17/C17*100)</f>
        <v>51.690349021681648</v>
      </c>
      <c r="G17" s="13">
        <f>IF(D17=0,0,E17/D17*100)</f>
        <v>76.067276264591428</v>
      </c>
      <c r="H17" s="22">
        <f>+E17-D17</f>
        <v>-30753.550000000003</v>
      </c>
      <c r="I17" s="52">
        <v>121651.26999999999</v>
      </c>
      <c r="J17" s="22">
        <f>+E17-I17</f>
        <v>-23904.819999999992</v>
      </c>
      <c r="K17" s="13">
        <f>IF(I17&gt;0,E17/I17*100-100,0)</f>
        <v>-19.650283963332228</v>
      </c>
    </row>
    <row r="18" spans="1:11" ht="20.100000000000001" customHeight="1" x14ac:dyDescent="0.3">
      <c r="A18" s="3">
        <v>13030100</v>
      </c>
      <c r="B18" s="3" t="s">
        <v>69</v>
      </c>
      <c r="C18" s="53">
        <v>189100</v>
      </c>
      <c r="D18" s="62">
        <v>128500</v>
      </c>
      <c r="E18" s="62">
        <v>97746.45</v>
      </c>
      <c r="F18" s="14">
        <f>IF(C18=0,0,$E18/C18*100)</f>
        <v>51.690349021681648</v>
      </c>
      <c r="G18" s="14">
        <f>IF(D18=0,0,E18/D18*100)</f>
        <v>76.067276264591428</v>
      </c>
      <c r="H18" s="23">
        <f>+E18-D18</f>
        <v>-30753.550000000003</v>
      </c>
      <c r="I18" s="50">
        <v>121651.26999999999</v>
      </c>
      <c r="J18" s="23">
        <f>+E18-I18</f>
        <v>-23904.819999999992</v>
      </c>
      <c r="K18" s="14">
        <f>IF(I18&gt;0,E18/I18*100-100,0)</f>
        <v>-19.650283963332228</v>
      </c>
    </row>
    <row r="19" spans="1:11" s="1" customFormat="1" ht="20.100000000000001" customHeight="1" x14ac:dyDescent="0.3">
      <c r="A19" s="6">
        <v>14000000</v>
      </c>
      <c r="B19" s="6" t="s">
        <v>10</v>
      </c>
      <c r="C19" s="53">
        <v>7461242</v>
      </c>
      <c r="D19" s="62">
        <v>6324932</v>
      </c>
      <c r="E19" s="62">
        <v>4925319.6500000004</v>
      </c>
      <c r="F19" s="13">
        <f t="shared" si="3"/>
        <v>66.012061396748706</v>
      </c>
      <c r="G19" s="13">
        <f t="shared" si="4"/>
        <v>77.87150359877387</v>
      </c>
      <c r="H19" s="22">
        <f t="shared" si="0"/>
        <v>-1399612.3499999996</v>
      </c>
      <c r="I19" s="52">
        <v>12465477.400000002</v>
      </c>
      <c r="J19" s="22">
        <f>+E19-I19</f>
        <v>-7540157.7500000019</v>
      </c>
      <c r="K19" s="13">
        <f>IF(I19&gt;0,E19/I19*100-100,0)</f>
        <v>-60.488319123662286</v>
      </c>
    </row>
    <row r="20" spans="1:11" s="1" customFormat="1" ht="20.100000000000001" customHeight="1" x14ac:dyDescent="0.3">
      <c r="A20" s="6">
        <v>14020000</v>
      </c>
      <c r="B20" s="6" t="s">
        <v>50</v>
      </c>
      <c r="C20" s="54">
        <v>164900</v>
      </c>
      <c r="D20" s="61">
        <v>122600</v>
      </c>
      <c r="E20" s="61">
        <v>196032.24</v>
      </c>
      <c r="F20" s="13">
        <f t="shared" si="3"/>
        <v>118.87946634323832</v>
      </c>
      <c r="G20" s="13">
        <f t="shared" si="4"/>
        <v>159.8957911908646</v>
      </c>
      <c r="H20" s="22">
        <f t="shared" si="0"/>
        <v>73432.239999999991</v>
      </c>
      <c r="I20" s="52">
        <v>110001.98</v>
      </c>
      <c r="J20" s="22">
        <f t="shared" si="1"/>
        <v>86030.26</v>
      </c>
      <c r="K20" s="13">
        <f t="shared" si="2"/>
        <v>78.20791953017573</v>
      </c>
    </row>
    <row r="21" spans="1:11" s="11" customFormat="1" ht="20.100000000000001" customHeight="1" x14ac:dyDescent="0.3">
      <c r="A21" s="10">
        <v>14021900</v>
      </c>
      <c r="B21" s="10" t="s">
        <v>51</v>
      </c>
      <c r="C21" s="53">
        <v>164900</v>
      </c>
      <c r="D21" s="62">
        <v>122600</v>
      </c>
      <c r="E21" s="62">
        <v>196032.24</v>
      </c>
      <c r="F21" s="14">
        <f t="shared" si="3"/>
        <v>118.87946634323832</v>
      </c>
      <c r="G21" s="14">
        <f t="shared" si="4"/>
        <v>159.8957911908646</v>
      </c>
      <c r="H21" s="23">
        <f t="shared" si="0"/>
        <v>73432.239999999991</v>
      </c>
      <c r="I21" s="50">
        <v>110001.98</v>
      </c>
      <c r="J21" s="23">
        <f t="shared" si="1"/>
        <v>86030.26</v>
      </c>
      <c r="K21" s="14">
        <f t="shared" si="2"/>
        <v>78.20791953017573</v>
      </c>
    </row>
    <row r="22" spans="1:11" s="1" customFormat="1" ht="20.100000000000001" customHeight="1" x14ac:dyDescent="0.3">
      <c r="A22" s="6">
        <v>14030000</v>
      </c>
      <c r="B22" s="6" t="s">
        <v>52</v>
      </c>
      <c r="C22" s="54">
        <v>671300</v>
      </c>
      <c r="D22" s="61">
        <v>500700</v>
      </c>
      <c r="E22" s="61">
        <v>686457.38</v>
      </c>
      <c r="F22" s="13">
        <f t="shared" si="3"/>
        <v>102.25791449426487</v>
      </c>
      <c r="G22" s="13">
        <f t="shared" si="4"/>
        <v>137.09953664869184</v>
      </c>
      <c r="H22" s="22">
        <f t="shared" si="0"/>
        <v>185757.38</v>
      </c>
      <c r="I22" s="52">
        <v>467212.06</v>
      </c>
      <c r="J22" s="22">
        <f t="shared" si="1"/>
        <v>219245.32</v>
      </c>
      <c r="K22" s="13">
        <f t="shared" si="2"/>
        <v>46.926297236419799</v>
      </c>
    </row>
    <row r="23" spans="1:11" s="11" customFormat="1" ht="20.100000000000001" customHeight="1" x14ac:dyDescent="0.3">
      <c r="A23" s="10">
        <v>14031900</v>
      </c>
      <c r="B23" s="10" t="s">
        <v>51</v>
      </c>
      <c r="C23" s="53">
        <v>671300</v>
      </c>
      <c r="D23" s="62">
        <v>500700</v>
      </c>
      <c r="E23" s="62">
        <v>686457.38</v>
      </c>
      <c r="F23" s="14">
        <f t="shared" si="3"/>
        <v>102.25791449426487</v>
      </c>
      <c r="G23" s="14">
        <f t="shared" si="4"/>
        <v>137.09953664869184</v>
      </c>
      <c r="H23" s="23">
        <f t="shared" si="0"/>
        <v>185757.38</v>
      </c>
      <c r="I23" s="50">
        <v>467212.06</v>
      </c>
      <c r="J23" s="23">
        <f t="shared" si="1"/>
        <v>219245.32</v>
      </c>
      <c r="K23" s="14">
        <f t="shared" si="2"/>
        <v>46.926297236419799</v>
      </c>
    </row>
    <row r="24" spans="1:11" s="1" customFormat="1" ht="20.100000000000001" customHeight="1" x14ac:dyDescent="0.3">
      <c r="A24" s="6">
        <v>14040000</v>
      </c>
      <c r="B24" s="6" t="s">
        <v>11</v>
      </c>
      <c r="C24" s="54">
        <v>6625042</v>
      </c>
      <c r="D24" s="61">
        <v>5701632</v>
      </c>
      <c r="E24" s="61">
        <v>4042830.03</v>
      </c>
      <c r="F24" s="13">
        <f t="shared" si="3"/>
        <v>61.023462643708513</v>
      </c>
      <c r="G24" s="13">
        <f t="shared" si="4"/>
        <v>70.906540969322464</v>
      </c>
      <c r="H24" s="22">
        <f t="shared" si="0"/>
        <v>-1658801.9700000002</v>
      </c>
      <c r="I24" s="52">
        <v>11888263.360000001</v>
      </c>
      <c r="J24" s="22">
        <f t="shared" si="1"/>
        <v>-7845433.3300000019</v>
      </c>
      <c r="K24" s="13">
        <f t="shared" si="2"/>
        <v>-65.993098339301937</v>
      </c>
    </row>
    <row r="25" spans="1:11" s="1" customFormat="1" ht="20.100000000000001" customHeight="1" x14ac:dyDescent="0.3">
      <c r="A25" s="6">
        <v>18010000</v>
      </c>
      <c r="B25" s="6" t="s">
        <v>12</v>
      </c>
      <c r="C25" s="54">
        <v>14981000</v>
      </c>
      <c r="D25" s="61">
        <v>11098200</v>
      </c>
      <c r="E25" s="61">
        <v>10313287.720000001</v>
      </c>
      <c r="F25" s="13">
        <f t="shared" si="3"/>
        <v>68.842451905747282</v>
      </c>
      <c r="G25" s="13">
        <f t="shared" si="4"/>
        <v>92.927571317871369</v>
      </c>
      <c r="H25" s="22">
        <f t="shared" si="0"/>
        <v>-784912.27999999933</v>
      </c>
      <c r="I25" s="52">
        <v>11190547.390000001</v>
      </c>
      <c r="J25" s="22">
        <f t="shared" si="1"/>
        <v>-877259.66999999993</v>
      </c>
      <c r="K25" s="13">
        <f t="shared" si="2"/>
        <v>-7.8392918543370769</v>
      </c>
    </row>
    <row r="26" spans="1:11" s="11" customFormat="1" ht="20.100000000000001" customHeight="1" x14ac:dyDescent="0.3">
      <c r="A26" s="10">
        <v>18010100</v>
      </c>
      <c r="B26" s="10" t="s">
        <v>13</v>
      </c>
      <c r="C26" s="53">
        <v>4200</v>
      </c>
      <c r="D26" s="62">
        <v>3400</v>
      </c>
      <c r="E26" s="62">
        <v>4451.76</v>
      </c>
      <c r="F26" s="14">
        <f t="shared" si="3"/>
        <v>105.99428571428572</v>
      </c>
      <c r="G26" s="14">
        <f t="shared" si="4"/>
        <v>130.93411764705883</v>
      </c>
      <c r="H26" s="23">
        <f t="shared" si="0"/>
        <v>1051.7600000000002</v>
      </c>
      <c r="I26" s="50">
        <v>3200.4900000000002</v>
      </c>
      <c r="J26" s="23">
        <f t="shared" si="1"/>
        <v>1251.27</v>
      </c>
      <c r="K26" s="14">
        <f t="shared" si="2"/>
        <v>39.096200894238052</v>
      </c>
    </row>
    <row r="27" spans="1:11" s="9" customFormat="1" ht="20.100000000000001" customHeight="1" x14ac:dyDescent="0.3">
      <c r="A27" s="8">
        <v>18010200</v>
      </c>
      <c r="B27" s="8" t="s">
        <v>46</v>
      </c>
      <c r="C27" s="53">
        <v>67500</v>
      </c>
      <c r="D27" s="62">
        <v>39800</v>
      </c>
      <c r="E27" s="62">
        <v>80721.02</v>
      </c>
      <c r="F27" s="14">
        <f t="shared" si="3"/>
        <v>119.5866962962963</v>
      </c>
      <c r="G27" s="14">
        <f t="shared" si="4"/>
        <v>202.81663316582916</v>
      </c>
      <c r="H27" s="23">
        <f t="shared" si="0"/>
        <v>40921.020000000004</v>
      </c>
      <c r="I27" s="50">
        <v>31659.08</v>
      </c>
      <c r="J27" s="23">
        <f t="shared" si="1"/>
        <v>49061.94</v>
      </c>
      <c r="K27" s="14">
        <f t="shared" si="2"/>
        <v>154.96956955161045</v>
      </c>
    </row>
    <row r="28" spans="1:11" ht="20.100000000000001" customHeight="1" x14ac:dyDescent="0.3">
      <c r="A28" s="3">
        <v>18010300</v>
      </c>
      <c r="B28" s="3" t="s">
        <v>47</v>
      </c>
      <c r="C28" s="53">
        <v>372800</v>
      </c>
      <c r="D28" s="62">
        <v>211300</v>
      </c>
      <c r="E28" s="62">
        <v>553433.27</v>
      </c>
      <c r="F28" s="14">
        <f t="shared" si="3"/>
        <v>148.45313036480687</v>
      </c>
      <c r="G28" s="14">
        <f t="shared" si="4"/>
        <v>261.91825366777095</v>
      </c>
      <c r="H28" s="23">
        <f t="shared" si="0"/>
        <v>342133.27</v>
      </c>
      <c r="I28" s="50">
        <v>170755.65</v>
      </c>
      <c r="J28" s="23">
        <f t="shared" si="1"/>
        <v>382677.62</v>
      </c>
      <c r="K28" s="14">
        <f t="shared" si="2"/>
        <v>224.10832086668876</v>
      </c>
    </row>
    <row r="29" spans="1:11" s="11" customFormat="1" ht="20.100000000000001" customHeight="1" x14ac:dyDescent="0.3">
      <c r="A29" s="10">
        <v>18010400</v>
      </c>
      <c r="B29" s="10" t="s">
        <v>14</v>
      </c>
      <c r="C29" s="53">
        <v>1775200</v>
      </c>
      <c r="D29" s="62">
        <v>1160300</v>
      </c>
      <c r="E29" s="62">
        <v>870043.96</v>
      </c>
      <c r="F29" s="14">
        <f t="shared" si="3"/>
        <v>49.011038756196484</v>
      </c>
      <c r="G29" s="14">
        <f t="shared" si="4"/>
        <v>74.984397138671028</v>
      </c>
      <c r="H29" s="23">
        <f t="shared" si="0"/>
        <v>-290256.04000000004</v>
      </c>
      <c r="I29" s="50">
        <v>1079958.81</v>
      </c>
      <c r="J29" s="23">
        <f t="shared" si="1"/>
        <v>-209914.85000000009</v>
      </c>
      <c r="K29" s="14">
        <f t="shared" si="2"/>
        <v>-19.437301502267488</v>
      </c>
    </row>
    <row r="30" spans="1:11" ht="20.100000000000001" customHeight="1" x14ac:dyDescent="0.3">
      <c r="A30" s="3">
        <v>18010500</v>
      </c>
      <c r="B30" s="3" t="s">
        <v>15</v>
      </c>
      <c r="C30" s="53">
        <v>2013200</v>
      </c>
      <c r="D30" s="62">
        <v>1411000</v>
      </c>
      <c r="E30" s="62">
        <v>1721388.5</v>
      </c>
      <c r="F30" s="14">
        <f t="shared" si="3"/>
        <v>85.505091396781239</v>
      </c>
      <c r="G30" s="14">
        <f t="shared" si="4"/>
        <v>121.99776754075124</v>
      </c>
      <c r="H30" s="23">
        <f t="shared" si="0"/>
        <v>310388.5</v>
      </c>
      <c r="I30" s="50">
        <v>1468226.03</v>
      </c>
      <c r="J30" s="23">
        <f t="shared" si="1"/>
        <v>253162.46999999997</v>
      </c>
      <c r="K30" s="14">
        <f t="shared" si="2"/>
        <v>17.242744974355205</v>
      </c>
    </row>
    <row r="31" spans="1:11" ht="20.100000000000001" customHeight="1" x14ac:dyDescent="0.3">
      <c r="A31" s="3">
        <v>18010600</v>
      </c>
      <c r="B31" s="3" t="s">
        <v>16</v>
      </c>
      <c r="C31" s="53">
        <v>4848100</v>
      </c>
      <c r="D31" s="62">
        <v>3597000</v>
      </c>
      <c r="E31" s="62">
        <v>3219460.99</v>
      </c>
      <c r="F31" s="14">
        <f t="shared" si="3"/>
        <v>66.406653946907028</v>
      </c>
      <c r="G31" s="14">
        <f t="shared" si="4"/>
        <v>89.504058659994442</v>
      </c>
      <c r="H31" s="23">
        <f t="shared" si="0"/>
        <v>-377539.00999999978</v>
      </c>
      <c r="I31" s="50">
        <v>3744152.5599999996</v>
      </c>
      <c r="J31" s="23">
        <f t="shared" si="1"/>
        <v>-524691.56999999937</v>
      </c>
      <c r="K31" s="14">
        <f t="shared" si="2"/>
        <v>-14.013626891314473</v>
      </c>
    </row>
    <row r="32" spans="1:11" ht="20.100000000000001" customHeight="1" x14ac:dyDescent="0.3">
      <c r="A32" s="3">
        <v>18010700</v>
      </c>
      <c r="B32" s="3" t="s">
        <v>17</v>
      </c>
      <c r="C32" s="53">
        <v>4726700</v>
      </c>
      <c r="D32" s="62">
        <v>3818700</v>
      </c>
      <c r="E32" s="62">
        <v>3202785.74</v>
      </c>
      <c r="F32" s="14">
        <f t="shared" si="3"/>
        <v>67.759446125203638</v>
      </c>
      <c r="G32" s="14">
        <f t="shared" si="4"/>
        <v>83.87110116008067</v>
      </c>
      <c r="H32" s="23">
        <f t="shared" si="0"/>
        <v>-615914.25999999978</v>
      </c>
      <c r="I32" s="50">
        <v>3815813.9499999993</v>
      </c>
      <c r="J32" s="23">
        <f t="shared" si="1"/>
        <v>-613028.20999999903</v>
      </c>
      <c r="K32" s="14">
        <f t="shared" si="2"/>
        <v>-16.065463831117839</v>
      </c>
    </row>
    <row r="33" spans="1:11" ht="20.100000000000001" customHeight="1" x14ac:dyDescent="0.3">
      <c r="A33" s="3">
        <v>18010900</v>
      </c>
      <c r="B33" s="3" t="s">
        <v>18</v>
      </c>
      <c r="C33" s="53">
        <v>1061000</v>
      </c>
      <c r="D33" s="62">
        <v>794200</v>
      </c>
      <c r="E33" s="62">
        <v>644507.48</v>
      </c>
      <c r="F33" s="14">
        <f t="shared" si="3"/>
        <v>60.745285579641852</v>
      </c>
      <c r="G33" s="14">
        <f t="shared" si="4"/>
        <v>81.151785444472424</v>
      </c>
      <c r="H33" s="23">
        <f t="shared" si="0"/>
        <v>-149692.52000000002</v>
      </c>
      <c r="I33" s="50">
        <v>789329.66999999993</v>
      </c>
      <c r="J33" s="23">
        <f t="shared" si="1"/>
        <v>-144822.18999999994</v>
      </c>
      <c r="K33" s="14">
        <f t="shared" si="2"/>
        <v>-18.347490979276117</v>
      </c>
    </row>
    <row r="34" spans="1:11" ht="20.100000000000001" customHeight="1" x14ac:dyDescent="0.3">
      <c r="A34" s="3">
        <v>18011000</v>
      </c>
      <c r="B34" s="3" t="s">
        <v>70</v>
      </c>
      <c r="C34" s="53">
        <v>6000</v>
      </c>
      <c r="D34" s="62">
        <v>0</v>
      </c>
      <c r="E34" s="62">
        <v>-8505</v>
      </c>
      <c r="F34" s="14">
        <f>IF(C34=0,0,$E34/C34*100)</f>
        <v>-141.75</v>
      </c>
      <c r="G34" s="14">
        <f>IF(D34=0,0,E34/D34*100)</f>
        <v>0</v>
      </c>
      <c r="H34" s="23">
        <f>+E34-D34</f>
        <v>-8505</v>
      </c>
      <c r="I34" s="50">
        <v>-6298.85</v>
      </c>
      <c r="J34" s="23">
        <f>+E34-I34</f>
        <v>-2206.1499999999996</v>
      </c>
      <c r="K34" s="14">
        <f>IF(I34&gt;0,E34/I34*100-100,0)</f>
        <v>0</v>
      </c>
    </row>
    <row r="35" spans="1:11" ht="20.100000000000001" customHeight="1" x14ac:dyDescent="0.3">
      <c r="A35" s="3">
        <v>18011100</v>
      </c>
      <c r="B35" s="3" t="s">
        <v>61</v>
      </c>
      <c r="C35" s="53">
        <v>106300</v>
      </c>
      <c r="D35" s="62">
        <v>62500</v>
      </c>
      <c r="E35" s="62">
        <v>25000</v>
      </c>
      <c r="F35" s="14">
        <f>IF(C35=0,0,$E35/C35*100)</f>
        <v>23.518344308560675</v>
      </c>
      <c r="G35" s="14">
        <f>IF(D35=0,0,E35/D35*100)</f>
        <v>40</v>
      </c>
      <c r="H35" s="23">
        <f>+E35-D35</f>
        <v>-37500</v>
      </c>
      <c r="I35" s="50">
        <v>93750</v>
      </c>
      <c r="J35" s="23">
        <f>+E35-I35</f>
        <v>-68750</v>
      </c>
      <c r="K35" s="14">
        <f>IF(I35&gt;0,E35/I35*100-100,0)</f>
        <v>-73.333333333333329</v>
      </c>
    </row>
    <row r="36" spans="1:11" s="1" customFormat="1" ht="20.100000000000001" customHeight="1" x14ac:dyDescent="0.3">
      <c r="A36" s="6">
        <v>18030000</v>
      </c>
      <c r="B36" s="6" t="s">
        <v>19</v>
      </c>
      <c r="C36" s="54">
        <v>6000</v>
      </c>
      <c r="D36" s="61">
        <v>3600</v>
      </c>
      <c r="E36" s="61">
        <v>7500.7</v>
      </c>
      <c r="F36" s="13">
        <f t="shared" si="3"/>
        <v>125.01166666666666</v>
      </c>
      <c r="G36" s="13">
        <f t="shared" si="4"/>
        <v>208.35277777777779</v>
      </c>
      <c r="H36" s="22">
        <f t="shared" si="0"/>
        <v>3900.7</v>
      </c>
      <c r="I36" s="52">
        <v>3536.2</v>
      </c>
      <c r="J36" s="22">
        <f t="shared" si="1"/>
        <v>3964.5</v>
      </c>
      <c r="K36" s="13">
        <f t="shared" si="2"/>
        <v>112.11187150048073</v>
      </c>
    </row>
    <row r="37" spans="1:11" ht="20.100000000000001" customHeight="1" x14ac:dyDescent="0.3">
      <c r="A37" s="3">
        <v>18030100</v>
      </c>
      <c r="B37" s="3" t="s">
        <v>20</v>
      </c>
      <c r="C37" s="53">
        <v>6000</v>
      </c>
      <c r="D37" s="62">
        <v>3600</v>
      </c>
      <c r="E37" s="62">
        <v>7500.7</v>
      </c>
      <c r="F37" s="14">
        <f t="shared" si="3"/>
        <v>125.01166666666666</v>
      </c>
      <c r="G37" s="14">
        <f t="shared" si="4"/>
        <v>208.35277777777779</v>
      </c>
      <c r="H37" s="23">
        <f t="shared" si="0"/>
        <v>3900.7</v>
      </c>
      <c r="I37" s="50">
        <v>3536.2</v>
      </c>
      <c r="J37" s="23">
        <f t="shared" si="1"/>
        <v>3964.5</v>
      </c>
      <c r="K37" s="14">
        <f t="shared" si="2"/>
        <v>112.11187150048073</v>
      </c>
    </row>
    <row r="38" spans="1:11" s="1" customFormat="1" ht="20.100000000000001" customHeight="1" x14ac:dyDescent="0.3">
      <c r="A38" s="6">
        <v>18050000</v>
      </c>
      <c r="B38" s="6" t="s">
        <v>21</v>
      </c>
      <c r="C38" s="54">
        <v>22835200</v>
      </c>
      <c r="D38" s="61">
        <v>13886600</v>
      </c>
      <c r="E38" s="61">
        <v>15249946.67</v>
      </c>
      <c r="F38" s="13">
        <f t="shared" si="3"/>
        <v>66.782628004133969</v>
      </c>
      <c r="G38" s="13">
        <f t="shared" si="4"/>
        <v>109.81771398326443</v>
      </c>
      <c r="H38" s="22">
        <f t="shared" si="0"/>
        <v>1363346.67</v>
      </c>
      <c r="I38" s="52">
        <v>13526092.98</v>
      </c>
      <c r="J38" s="22">
        <f t="shared" si="1"/>
        <v>1723853.6899999995</v>
      </c>
      <c r="K38" s="13">
        <f t="shared" si="2"/>
        <v>12.744653556270322</v>
      </c>
    </row>
    <row r="39" spans="1:11" ht="20.100000000000001" customHeight="1" x14ac:dyDescent="0.3">
      <c r="A39" s="3">
        <v>18050300</v>
      </c>
      <c r="B39" s="3" t="s">
        <v>22</v>
      </c>
      <c r="C39" s="53">
        <v>978700</v>
      </c>
      <c r="D39" s="62">
        <v>740000</v>
      </c>
      <c r="E39" s="62">
        <v>654307.49</v>
      </c>
      <c r="F39" s="14">
        <f t="shared" si="3"/>
        <v>66.854755287626446</v>
      </c>
      <c r="G39" s="14">
        <f t="shared" si="4"/>
        <v>88.419931081081089</v>
      </c>
      <c r="H39" s="23">
        <f t="shared" si="0"/>
        <v>-85692.510000000009</v>
      </c>
      <c r="I39" s="50">
        <v>709186.79</v>
      </c>
      <c r="J39" s="23">
        <f t="shared" si="1"/>
        <v>-54879.300000000047</v>
      </c>
      <c r="K39" s="14">
        <f t="shared" si="2"/>
        <v>-7.7383421087129989</v>
      </c>
    </row>
    <row r="40" spans="1:11" ht="20.100000000000001" customHeight="1" x14ac:dyDescent="0.3">
      <c r="A40" s="3">
        <v>18050400</v>
      </c>
      <c r="B40" s="3" t="s">
        <v>23</v>
      </c>
      <c r="C40" s="53">
        <v>5417300</v>
      </c>
      <c r="D40" s="62">
        <v>3770600</v>
      </c>
      <c r="E40" s="62">
        <v>3274796.1</v>
      </c>
      <c r="F40" s="14">
        <f t="shared" si="3"/>
        <v>60.450706071290128</v>
      </c>
      <c r="G40" s="14">
        <f t="shared" si="4"/>
        <v>86.850795629342812</v>
      </c>
      <c r="H40" s="23">
        <f t="shared" si="0"/>
        <v>-495803.89999999991</v>
      </c>
      <c r="I40" s="50">
        <v>3555216.71</v>
      </c>
      <c r="J40" s="23">
        <f t="shared" si="1"/>
        <v>-280420.60999999987</v>
      </c>
      <c r="K40" s="14">
        <f t="shared" si="2"/>
        <v>-7.8875813452170718</v>
      </c>
    </row>
    <row r="41" spans="1:11" ht="20.100000000000001" customHeight="1" x14ac:dyDescent="0.3">
      <c r="A41" s="3">
        <v>18050500</v>
      </c>
      <c r="B41" s="3" t="s">
        <v>24</v>
      </c>
      <c r="C41" s="53">
        <v>16439200</v>
      </c>
      <c r="D41" s="62">
        <v>9376000</v>
      </c>
      <c r="E41" s="62">
        <v>11320843.08</v>
      </c>
      <c r="F41" s="14">
        <f t="shared" si="3"/>
        <v>68.864927003747141</v>
      </c>
      <c r="G41" s="14">
        <f t="shared" si="4"/>
        <v>120.74278029010239</v>
      </c>
      <c r="H41" s="23">
        <f t="shared" si="0"/>
        <v>1944843.08</v>
      </c>
      <c r="I41" s="50">
        <v>9261689.4799999986</v>
      </c>
      <c r="J41" s="23">
        <f t="shared" si="1"/>
        <v>2059153.6000000015</v>
      </c>
      <c r="K41" s="14">
        <f t="shared" si="2"/>
        <v>22.233023515273388</v>
      </c>
    </row>
    <row r="42" spans="1:11" s="1" customFormat="1" ht="20.100000000000001" customHeight="1" x14ac:dyDescent="0.3">
      <c r="A42" s="6">
        <v>21080000</v>
      </c>
      <c r="B42" s="6" t="s">
        <v>82</v>
      </c>
      <c r="C42" s="54">
        <v>1270</v>
      </c>
      <c r="D42" s="61">
        <v>1270</v>
      </c>
      <c r="E42" s="61">
        <v>4760</v>
      </c>
      <c r="F42" s="13">
        <f t="shared" ref="F42:F43" si="6">IF(C42=0,0,$E42/C42*100)</f>
        <v>374.8031496062992</v>
      </c>
      <c r="G42" s="13">
        <f t="shared" ref="G42:G43" si="7">IF(D42=0,0,E42/D42*100)</f>
        <v>374.8031496062992</v>
      </c>
      <c r="H42" s="22">
        <f t="shared" ref="H42:H43" si="8">+E42-D42</f>
        <v>3490</v>
      </c>
      <c r="I42" s="52">
        <v>1483.26</v>
      </c>
      <c r="J42" s="22">
        <f t="shared" ref="J42:J43" si="9">+E42-I42</f>
        <v>3276.74</v>
      </c>
      <c r="K42" s="14">
        <f t="shared" ref="K42:K43" si="10">IF(I42&gt;0,E42/I42*100-100,0)</f>
        <v>220.91474185240617</v>
      </c>
    </row>
    <row r="43" spans="1:11" ht="20.100000000000001" customHeight="1" x14ac:dyDescent="0.3">
      <c r="A43" s="3">
        <v>21081100</v>
      </c>
      <c r="B43" s="3" t="s">
        <v>83</v>
      </c>
      <c r="C43" s="53">
        <v>1270</v>
      </c>
      <c r="D43" s="62">
        <v>1270</v>
      </c>
      <c r="E43" s="62">
        <v>4760</v>
      </c>
      <c r="F43" s="14">
        <f t="shared" si="6"/>
        <v>374.8031496062992</v>
      </c>
      <c r="G43" s="14">
        <f t="shared" si="7"/>
        <v>374.8031496062992</v>
      </c>
      <c r="H43" s="23">
        <f t="shared" si="8"/>
        <v>3490</v>
      </c>
      <c r="I43" s="50">
        <v>1483.26</v>
      </c>
      <c r="J43" s="23">
        <f t="shared" si="9"/>
        <v>3276.74</v>
      </c>
      <c r="K43" s="14">
        <f t="shared" si="10"/>
        <v>220.91474185240617</v>
      </c>
    </row>
    <row r="44" spans="1:11" s="1" customFormat="1" ht="20.100000000000001" customHeight="1" x14ac:dyDescent="0.3">
      <c r="A44" s="6">
        <v>22010000</v>
      </c>
      <c r="B44" s="6" t="s">
        <v>25</v>
      </c>
      <c r="C44" s="54">
        <v>3579200</v>
      </c>
      <c r="D44" s="61">
        <v>2705900</v>
      </c>
      <c r="E44" s="61">
        <v>1498353.48</v>
      </c>
      <c r="F44" s="13">
        <f t="shared" si="3"/>
        <v>41.862803978542686</v>
      </c>
      <c r="G44" s="13">
        <f t="shared" si="4"/>
        <v>55.373571824531574</v>
      </c>
      <c r="H44" s="22">
        <f t="shared" si="0"/>
        <v>-1207546.52</v>
      </c>
      <c r="I44" s="52">
        <v>1779016.2200000002</v>
      </c>
      <c r="J44" s="22">
        <f t="shared" si="1"/>
        <v>-280662.74000000022</v>
      </c>
      <c r="K44" s="13">
        <f t="shared" si="2"/>
        <v>-15.776288987404513</v>
      </c>
    </row>
    <row r="45" spans="1:11" ht="20.100000000000001" customHeight="1" x14ac:dyDescent="0.3">
      <c r="A45" s="3">
        <v>22010300</v>
      </c>
      <c r="B45" s="3" t="s">
        <v>26</v>
      </c>
      <c r="C45" s="53">
        <v>112600</v>
      </c>
      <c r="D45" s="62">
        <v>84600</v>
      </c>
      <c r="E45" s="62">
        <v>114330</v>
      </c>
      <c r="F45" s="14">
        <f t="shared" si="3"/>
        <v>101.53641207815276</v>
      </c>
      <c r="G45" s="14">
        <f t="shared" si="4"/>
        <v>135.1418439716312</v>
      </c>
      <c r="H45" s="23">
        <f t="shared" si="0"/>
        <v>29730</v>
      </c>
      <c r="I45" s="50">
        <v>43008</v>
      </c>
      <c r="J45" s="23">
        <f t="shared" si="1"/>
        <v>71322</v>
      </c>
      <c r="K45" s="14">
        <f t="shared" si="2"/>
        <v>165.83426339285717</v>
      </c>
    </row>
    <row r="46" spans="1:11" ht="20.100000000000001" customHeight="1" x14ac:dyDescent="0.3">
      <c r="A46" s="3">
        <v>22012500</v>
      </c>
      <c r="B46" s="3" t="s">
        <v>27</v>
      </c>
      <c r="C46" s="53">
        <v>2416600</v>
      </c>
      <c r="D46" s="62">
        <v>1811300</v>
      </c>
      <c r="E46" s="62">
        <v>832513.48</v>
      </c>
      <c r="F46" s="14">
        <f t="shared" si="3"/>
        <v>34.449783994041219</v>
      </c>
      <c r="G46" s="14">
        <f t="shared" si="4"/>
        <v>45.96220835863744</v>
      </c>
      <c r="H46" s="23">
        <f t="shared" si="0"/>
        <v>-978786.52</v>
      </c>
      <c r="I46" s="50">
        <v>1658357.2200000002</v>
      </c>
      <c r="J46" s="23">
        <f t="shared" si="1"/>
        <v>-825843.74000000022</v>
      </c>
      <c r="K46" s="14">
        <f t="shared" si="2"/>
        <v>-49.798905208131217</v>
      </c>
    </row>
    <row r="47" spans="1:11" s="11" customFormat="1" ht="20.100000000000001" customHeight="1" x14ac:dyDescent="0.3">
      <c r="A47" s="10">
        <v>22012600</v>
      </c>
      <c r="B47" s="10" t="s">
        <v>28</v>
      </c>
      <c r="C47" s="53">
        <v>1050000</v>
      </c>
      <c r="D47" s="62">
        <v>810000</v>
      </c>
      <c r="E47" s="62">
        <v>550250</v>
      </c>
      <c r="F47" s="14">
        <f t="shared" si="3"/>
        <v>52.404761904761912</v>
      </c>
      <c r="G47" s="14">
        <f t="shared" si="4"/>
        <v>67.932098765432102</v>
      </c>
      <c r="H47" s="23">
        <f t="shared" si="0"/>
        <v>-259750</v>
      </c>
      <c r="I47" s="50">
        <v>77651</v>
      </c>
      <c r="J47" s="23">
        <f t="shared" si="1"/>
        <v>472599</v>
      </c>
      <c r="K47" s="14">
        <f t="shared" si="2"/>
        <v>608.61933523071173</v>
      </c>
    </row>
    <row r="48" spans="1:11" s="11" customFormat="1" ht="20.100000000000001" customHeight="1" x14ac:dyDescent="0.3">
      <c r="A48" s="10">
        <v>22012900</v>
      </c>
      <c r="B48" s="10" t="s">
        <v>106</v>
      </c>
      <c r="C48" s="53">
        <v>0</v>
      </c>
      <c r="D48" s="62">
        <v>0</v>
      </c>
      <c r="E48" s="62">
        <v>1260</v>
      </c>
      <c r="F48" s="14">
        <f t="shared" ref="F48" si="11">IF(C48=0,0,$E48/C48*100)</f>
        <v>0</v>
      </c>
      <c r="G48" s="14">
        <f t="shared" ref="G48" si="12">IF(D48=0,0,E48/D48*100)</f>
        <v>0</v>
      </c>
      <c r="H48" s="23">
        <f t="shared" ref="H48" si="13">+E48-D48</f>
        <v>1260</v>
      </c>
      <c r="I48" s="50">
        <v>0</v>
      </c>
      <c r="J48" s="23">
        <f t="shared" ref="J48" si="14">+E48-I48</f>
        <v>1260</v>
      </c>
      <c r="K48" s="14">
        <f t="shared" ref="K48" si="15">IF(I48&gt;0,E48/I48*100-100,0)</f>
        <v>0</v>
      </c>
    </row>
    <row r="49" spans="1:11" s="1" customFormat="1" ht="20.100000000000001" customHeight="1" x14ac:dyDescent="0.3">
      <c r="A49" s="6">
        <v>22090000</v>
      </c>
      <c r="B49" s="6" t="s">
        <v>29</v>
      </c>
      <c r="C49" s="54">
        <v>9500</v>
      </c>
      <c r="D49" s="61">
        <v>5800</v>
      </c>
      <c r="E49" s="61">
        <v>3094.94</v>
      </c>
      <c r="F49" s="13">
        <f t="shared" si="3"/>
        <v>32.578315789473685</v>
      </c>
      <c r="G49" s="13">
        <f t="shared" ref="G49:G73" si="16">IF(D49=0,0,E49/D49*100)</f>
        <v>53.361034482758619</v>
      </c>
      <c r="H49" s="22">
        <f t="shared" ref="H49:H71" si="17">+E49-D49</f>
        <v>-2705.06</v>
      </c>
      <c r="I49" s="52">
        <v>6793.02</v>
      </c>
      <c r="J49" s="22">
        <f t="shared" ref="J49:J73" si="18">+E49-I49</f>
        <v>-3698.0800000000004</v>
      </c>
      <c r="K49" s="13">
        <f t="shared" ref="K49:K73" si="19">IF(I49&gt;0,E49/I49*100-100,0)</f>
        <v>-54.439409864831845</v>
      </c>
    </row>
    <row r="50" spans="1:11" ht="20.100000000000001" customHeight="1" x14ac:dyDescent="0.3">
      <c r="A50" s="3">
        <v>22090100</v>
      </c>
      <c r="B50" s="3" t="s">
        <v>30</v>
      </c>
      <c r="C50" s="53">
        <v>900</v>
      </c>
      <c r="D50" s="62">
        <v>100</v>
      </c>
      <c r="E50" s="62">
        <v>533.89</v>
      </c>
      <c r="F50" s="14">
        <f t="shared" si="3"/>
        <v>59.321111111111115</v>
      </c>
      <c r="G50" s="14">
        <f t="shared" si="16"/>
        <v>533.89</v>
      </c>
      <c r="H50" s="23">
        <f t="shared" si="17"/>
        <v>433.89</v>
      </c>
      <c r="I50" s="50">
        <v>587.17999999999995</v>
      </c>
      <c r="J50" s="23">
        <f t="shared" si="18"/>
        <v>-53.289999999999964</v>
      </c>
      <c r="K50" s="14">
        <f t="shared" si="19"/>
        <v>-9.0755815933785158</v>
      </c>
    </row>
    <row r="51" spans="1:11" ht="20.100000000000001" customHeight="1" x14ac:dyDescent="0.3">
      <c r="A51" s="3">
        <v>22090200</v>
      </c>
      <c r="B51" s="3" t="s">
        <v>93</v>
      </c>
      <c r="C51" s="53">
        <v>0</v>
      </c>
      <c r="D51" s="62">
        <v>0</v>
      </c>
      <c r="E51" s="62">
        <v>14.45</v>
      </c>
      <c r="F51" s="14">
        <f t="shared" si="3"/>
        <v>0</v>
      </c>
      <c r="G51" s="14">
        <f t="shared" si="16"/>
        <v>0</v>
      </c>
      <c r="H51" s="23">
        <f t="shared" si="17"/>
        <v>14.45</v>
      </c>
      <c r="I51" s="50">
        <v>18.5</v>
      </c>
      <c r="J51" s="23">
        <f t="shared" si="18"/>
        <v>-4.0500000000000007</v>
      </c>
      <c r="K51" s="14">
        <f t="shared" si="19"/>
        <v>-21.891891891891888</v>
      </c>
    </row>
    <row r="52" spans="1:11" ht="20.100000000000001" customHeight="1" x14ac:dyDescent="0.3">
      <c r="A52" s="3">
        <v>22090400</v>
      </c>
      <c r="B52" s="3" t="s">
        <v>31</v>
      </c>
      <c r="C52" s="53">
        <v>8600</v>
      </c>
      <c r="D52" s="62">
        <v>5700</v>
      </c>
      <c r="E52" s="62">
        <v>2546.6</v>
      </c>
      <c r="F52" s="14">
        <f t="shared" si="3"/>
        <v>29.611627906976747</v>
      </c>
      <c r="G52" s="14">
        <f t="shared" si="16"/>
        <v>44.677192982456134</v>
      </c>
      <c r="H52" s="23">
        <f t="shared" si="17"/>
        <v>-3153.4</v>
      </c>
      <c r="I52" s="50">
        <v>6187.34</v>
      </c>
      <c r="J52" s="23">
        <f t="shared" si="18"/>
        <v>-3640.7400000000002</v>
      </c>
      <c r="K52" s="14">
        <f t="shared" si="19"/>
        <v>-58.841763989048609</v>
      </c>
    </row>
    <row r="53" spans="1:11" s="1" customFormat="1" ht="20.100000000000001" customHeight="1" x14ac:dyDescent="0.3">
      <c r="A53" s="6">
        <v>24060000</v>
      </c>
      <c r="B53" s="6" t="s">
        <v>82</v>
      </c>
      <c r="C53" s="54">
        <v>1400</v>
      </c>
      <c r="D53" s="61">
        <v>1400</v>
      </c>
      <c r="E53" s="61">
        <v>21853.87</v>
      </c>
      <c r="F53" s="13">
        <f t="shared" ref="F53:F54" si="20">IF(C53=0,0,$E53/C53*100)</f>
        <v>1560.9907142857144</v>
      </c>
      <c r="G53" s="13">
        <f t="shared" ref="G53:G54" si="21">IF(D53=0,0,E53/D53*100)</f>
        <v>1560.9907142857144</v>
      </c>
      <c r="H53" s="22">
        <f t="shared" ref="H53:H54" si="22">+E53-D53</f>
        <v>20453.87</v>
      </c>
      <c r="I53" s="52">
        <v>409697.01999999996</v>
      </c>
      <c r="J53" s="22">
        <f t="shared" ref="J53:J54" si="23">+E53-I53</f>
        <v>-387843.14999999997</v>
      </c>
      <c r="K53" s="13">
        <f t="shared" ref="K53:K54" si="24">IF(I53&gt;0,E53/I53*100-100,0)</f>
        <v>-94.665845995169803</v>
      </c>
    </row>
    <row r="54" spans="1:11" ht="20.100000000000001" customHeight="1" x14ac:dyDescent="0.3">
      <c r="A54" s="3">
        <v>24060300</v>
      </c>
      <c r="B54" s="3" t="s">
        <v>82</v>
      </c>
      <c r="C54" s="53">
        <v>1400</v>
      </c>
      <c r="D54" s="62">
        <v>1400</v>
      </c>
      <c r="E54" s="62">
        <v>21853.87</v>
      </c>
      <c r="F54" s="14">
        <f t="shared" si="20"/>
        <v>1560.9907142857144</v>
      </c>
      <c r="G54" s="14">
        <f t="shared" si="21"/>
        <v>1560.9907142857144</v>
      </c>
      <c r="H54" s="23">
        <f t="shared" si="22"/>
        <v>20453.87</v>
      </c>
      <c r="I54" s="50">
        <v>379056.76999999996</v>
      </c>
      <c r="J54" s="23">
        <f t="shared" si="23"/>
        <v>-357202.89999999997</v>
      </c>
      <c r="K54" s="14">
        <f t="shared" si="24"/>
        <v>-94.234670970261263</v>
      </c>
    </row>
    <row r="55" spans="1:11" s="1" customFormat="1" ht="20.100000000000001" customHeight="1" x14ac:dyDescent="0.3">
      <c r="A55" s="6">
        <v>41020000</v>
      </c>
      <c r="B55" s="6" t="s">
        <v>53</v>
      </c>
      <c r="C55" s="54">
        <v>9202900</v>
      </c>
      <c r="D55" s="61">
        <v>6902100</v>
      </c>
      <c r="E55" s="61">
        <v>6902100</v>
      </c>
      <c r="F55" s="13">
        <f t="shared" si="3"/>
        <v>74.999185039498414</v>
      </c>
      <c r="G55" s="13">
        <f t="shared" si="16"/>
        <v>100</v>
      </c>
      <c r="H55" s="22">
        <f t="shared" si="17"/>
        <v>0</v>
      </c>
      <c r="I55" s="52">
        <v>1898400</v>
      </c>
      <c r="J55" s="22">
        <f t="shared" si="18"/>
        <v>5003700</v>
      </c>
      <c r="K55" s="13">
        <f t="shared" si="19"/>
        <v>263.57458912768647</v>
      </c>
    </row>
    <row r="56" spans="1:11" ht="20.100000000000001" customHeight="1" x14ac:dyDescent="0.3">
      <c r="A56" s="3">
        <v>41020100</v>
      </c>
      <c r="B56" s="3" t="s">
        <v>32</v>
      </c>
      <c r="C56" s="53">
        <v>9202900</v>
      </c>
      <c r="D56" s="62">
        <v>6902100</v>
      </c>
      <c r="E56" s="62">
        <v>6902100</v>
      </c>
      <c r="F56" s="14">
        <f t="shared" si="3"/>
        <v>74.999185039498414</v>
      </c>
      <c r="G56" s="14">
        <f t="shared" si="16"/>
        <v>100</v>
      </c>
      <c r="H56" s="23">
        <f t="shared" si="17"/>
        <v>0</v>
      </c>
      <c r="I56" s="50">
        <v>1898400</v>
      </c>
      <c r="J56" s="23">
        <f t="shared" si="18"/>
        <v>5003700</v>
      </c>
      <c r="K56" s="14">
        <f t="shared" si="19"/>
        <v>263.57458912768647</v>
      </c>
    </row>
    <row r="57" spans="1:11" s="1" customFormat="1" ht="20.100000000000001" customHeight="1" x14ac:dyDescent="0.3">
      <c r="A57" s="6">
        <v>41030000</v>
      </c>
      <c r="B57" s="6" t="s">
        <v>54</v>
      </c>
      <c r="C57" s="54">
        <v>59990385</v>
      </c>
      <c r="D57" s="61">
        <v>44933086</v>
      </c>
      <c r="E57" s="61">
        <v>44933086</v>
      </c>
      <c r="F57" s="13">
        <f t="shared" si="3"/>
        <v>74.900479468501487</v>
      </c>
      <c r="G57" s="13">
        <f t="shared" si="16"/>
        <v>100</v>
      </c>
      <c r="H57" s="22">
        <f t="shared" si="17"/>
        <v>0</v>
      </c>
      <c r="I57" s="52">
        <v>59307300</v>
      </c>
      <c r="J57" s="22">
        <f t="shared" si="18"/>
        <v>-14374214</v>
      </c>
      <c r="K57" s="13">
        <f t="shared" si="19"/>
        <v>-24.236837623698932</v>
      </c>
    </row>
    <row r="58" spans="1:11" ht="20.100000000000001" customHeight="1" x14ac:dyDescent="0.3">
      <c r="A58" s="3">
        <v>41033900</v>
      </c>
      <c r="B58" s="3" t="s">
        <v>33</v>
      </c>
      <c r="C58" s="53">
        <v>54196600</v>
      </c>
      <c r="D58" s="62">
        <v>40026000</v>
      </c>
      <c r="E58" s="62">
        <v>40026000</v>
      </c>
      <c r="F58" s="14">
        <f t="shared" si="3"/>
        <v>73.85334135351664</v>
      </c>
      <c r="G58" s="14">
        <f t="shared" si="16"/>
        <v>100</v>
      </c>
      <c r="H58" s="23">
        <f t="shared" si="17"/>
        <v>0</v>
      </c>
      <c r="I58" s="50">
        <v>45161400</v>
      </c>
      <c r="J58" s="23">
        <f t="shared" si="18"/>
        <v>-5135400</v>
      </c>
      <c r="K58" s="14">
        <f t="shared" si="19"/>
        <v>-11.371215241334411</v>
      </c>
    </row>
    <row r="59" spans="1:11" s="11" customFormat="1" ht="20.100000000000001" customHeight="1" x14ac:dyDescent="0.3">
      <c r="A59" s="10">
        <v>41034200</v>
      </c>
      <c r="B59" s="10" t="s">
        <v>34</v>
      </c>
      <c r="C59" s="53">
        <v>3708300</v>
      </c>
      <c r="D59" s="62">
        <v>3708300</v>
      </c>
      <c r="E59" s="62">
        <v>3708300</v>
      </c>
      <c r="F59" s="14">
        <f t="shared" si="3"/>
        <v>100</v>
      </c>
      <c r="G59" s="14">
        <f t="shared" si="16"/>
        <v>100</v>
      </c>
      <c r="H59" s="23">
        <f t="shared" si="17"/>
        <v>0</v>
      </c>
      <c r="I59" s="50">
        <v>12977800</v>
      </c>
      <c r="J59" s="23">
        <f t="shared" si="18"/>
        <v>-9269500</v>
      </c>
      <c r="K59" s="14">
        <f t="shared" si="19"/>
        <v>-71.425819476336514</v>
      </c>
    </row>
    <row r="60" spans="1:11" s="11" customFormat="1" ht="20.100000000000001" customHeight="1" x14ac:dyDescent="0.3">
      <c r="A60" s="10">
        <v>41034500</v>
      </c>
      <c r="B60" s="39" t="s">
        <v>97</v>
      </c>
      <c r="C60" s="53">
        <v>1395322</v>
      </c>
      <c r="D60" s="62">
        <v>738700</v>
      </c>
      <c r="E60" s="62">
        <v>738700</v>
      </c>
      <c r="F60" s="14">
        <f t="shared" ref="F60" si="25">IF(C60=0,0,$E60/C60*100)</f>
        <v>52.941184902122949</v>
      </c>
      <c r="G60" s="14">
        <f t="shared" ref="G60" si="26">IF(D60=0,0,E60/D60*100)</f>
        <v>100</v>
      </c>
      <c r="H60" s="23">
        <f t="shared" ref="H60:H61" si="27">+E60-D60</f>
        <v>0</v>
      </c>
      <c r="I60" s="50">
        <v>755300</v>
      </c>
      <c r="J60" s="23">
        <f t="shared" ref="J60:J61" si="28">+E60-I60</f>
        <v>-16600</v>
      </c>
      <c r="K60" s="14">
        <f t="shared" ref="K60:K61" si="29">IF(I60&gt;0,E60/I60*100-100,0)</f>
        <v>-2.1978021978022042</v>
      </c>
    </row>
    <row r="61" spans="1:11" s="11" customFormat="1" ht="20.100000000000001" customHeight="1" x14ac:dyDescent="0.3">
      <c r="A61" s="10">
        <v>41035100</v>
      </c>
      <c r="B61" s="39" t="s">
        <v>107</v>
      </c>
      <c r="C61" s="53">
        <v>690163</v>
      </c>
      <c r="D61" s="62">
        <v>460086</v>
      </c>
      <c r="E61" s="62">
        <v>460086</v>
      </c>
      <c r="F61" s="14">
        <f t="shared" ref="F61" si="30">IF(C61=0,0,$E61/C61*100)</f>
        <v>66.66338241835625</v>
      </c>
      <c r="G61" s="14">
        <f t="shared" ref="G61" si="31">IF(D61=0,0,E61/D61*100)</f>
        <v>100</v>
      </c>
      <c r="H61" s="23">
        <f t="shared" si="27"/>
        <v>0</v>
      </c>
      <c r="I61" s="50">
        <v>0</v>
      </c>
      <c r="J61" s="23">
        <f t="shared" si="28"/>
        <v>460086</v>
      </c>
      <c r="K61" s="14">
        <f t="shared" si="29"/>
        <v>0</v>
      </c>
    </row>
    <row r="62" spans="1:11" s="1" customFormat="1" ht="20.100000000000001" customHeight="1" x14ac:dyDescent="0.3">
      <c r="A62" s="6">
        <v>41040000</v>
      </c>
      <c r="B62" s="6" t="s">
        <v>55</v>
      </c>
      <c r="C62" s="54">
        <v>4303000</v>
      </c>
      <c r="D62" s="61">
        <v>3225600</v>
      </c>
      <c r="E62" s="61">
        <v>3085000</v>
      </c>
      <c r="F62" s="13">
        <f t="shared" si="3"/>
        <v>71.69416686033</v>
      </c>
      <c r="G62" s="13">
        <f t="shared" si="16"/>
        <v>95.641121031746039</v>
      </c>
      <c r="H62" s="22">
        <f t="shared" si="17"/>
        <v>-140600</v>
      </c>
      <c r="I62" s="52">
        <v>6460200</v>
      </c>
      <c r="J62" s="22">
        <f t="shared" si="18"/>
        <v>-3375200</v>
      </c>
      <c r="K62" s="13">
        <f t="shared" si="19"/>
        <v>-52.246060493483178</v>
      </c>
    </row>
    <row r="63" spans="1:11" ht="20.100000000000001" customHeight="1" x14ac:dyDescent="0.3">
      <c r="A63" s="3">
        <v>41040200</v>
      </c>
      <c r="B63" s="3" t="s">
        <v>56</v>
      </c>
      <c r="C63" s="53">
        <v>4303000</v>
      </c>
      <c r="D63" s="62">
        <v>3225600</v>
      </c>
      <c r="E63" s="62">
        <v>3085000</v>
      </c>
      <c r="F63" s="14">
        <f t="shared" si="3"/>
        <v>71.69416686033</v>
      </c>
      <c r="G63" s="14">
        <f t="shared" si="16"/>
        <v>95.641121031746039</v>
      </c>
      <c r="H63" s="23">
        <f t="shared" si="17"/>
        <v>-140600</v>
      </c>
      <c r="I63" s="50">
        <v>6460200</v>
      </c>
      <c r="J63" s="23">
        <f t="shared" si="18"/>
        <v>-3375200</v>
      </c>
      <c r="K63" s="14">
        <f t="shared" si="19"/>
        <v>-52.246060493483178</v>
      </c>
    </row>
    <row r="64" spans="1:11" s="1" customFormat="1" ht="20.100000000000001" customHeight="1" x14ac:dyDescent="0.3">
      <c r="A64" s="6">
        <v>41050000</v>
      </c>
      <c r="B64" s="6" t="s">
        <v>57</v>
      </c>
      <c r="C64" s="54">
        <v>52867831</v>
      </c>
      <c r="D64" s="61">
        <v>45650965</v>
      </c>
      <c r="E64" s="61">
        <v>43373386.210000001</v>
      </c>
      <c r="F64" s="13">
        <f t="shared" si="3"/>
        <v>82.041168305164618</v>
      </c>
      <c r="G64" s="13">
        <f t="shared" si="16"/>
        <v>95.010885772075142</v>
      </c>
      <c r="H64" s="22">
        <f t="shared" si="17"/>
        <v>-2277578.7899999991</v>
      </c>
      <c r="I64" s="52">
        <v>85421385.140000001</v>
      </c>
      <c r="J64" s="22">
        <f t="shared" si="18"/>
        <v>-42047998.93</v>
      </c>
      <c r="K64" s="13">
        <f t="shared" si="19"/>
        <v>-49.224206398767834</v>
      </c>
    </row>
    <row r="65" spans="1:12" s="11" customFormat="1" ht="20.100000000000001" customHeight="1" x14ac:dyDescent="0.3">
      <c r="A65" s="3">
        <v>41051000</v>
      </c>
      <c r="B65" s="3" t="s">
        <v>80</v>
      </c>
      <c r="C65" s="53">
        <v>6954350</v>
      </c>
      <c r="D65" s="62">
        <v>6954350</v>
      </c>
      <c r="E65" s="62">
        <v>6954350</v>
      </c>
      <c r="F65" s="14">
        <f t="shared" ref="F65:F67" si="32">IF(C65=0,0,$E65/C65*100)</f>
        <v>100</v>
      </c>
      <c r="G65" s="14">
        <f t="shared" ref="G65" si="33">IF(D65=0,0,E65/D65*100)</f>
        <v>100</v>
      </c>
      <c r="H65" s="23">
        <f t="shared" ref="H65" si="34">+E65-D65</f>
        <v>0</v>
      </c>
      <c r="I65" s="50">
        <v>0</v>
      </c>
      <c r="J65" s="23">
        <f t="shared" ref="J65" si="35">+E65-I65</f>
        <v>6954350</v>
      </c>
      <c r="K65" s="14">
        <f t="shared" ref="K65" si="36">IF(I65&gt;0,E65/I65*100-100,0)</f>
        <v>0</v>
      </c>
    </row>
    <row r="66" spans="1:12" s="11" customFormat="1" ht="19.5" customHeight="1" x14ac:dyDescent="0.3">
      <c r="A66" s="3">
        <v>41051200</v>
      </c>
      <c r="B66" s="3" t="s">
        <v>77</v>
      </c>
      <c r="C66" s="53">
        <v>55880</v>
      </c>
      <c r="D66" s="62">
        <v>55880</v>
      </c>
      <c r="E66" s="62">
        <v>55880</v>
      </c>
      <c r="F66" s="14">
        <f t="shared" si="32"/>
        <v>100</v>
      </c>
      <c r="G66" s="14">
        <f t="shared" ref="G66:G67" si="37">IF(D66=0,0,E66/D66*100)</f>
        <v>100</v>
      </c>
      <c r="H66" s="23">
        <f t="shared" ref="H66:H67" si="38">+E66-D66</f>
        <v>0</v>
      </c>
      <c r="I66" s="50">
        <v>0</v>
      </c>
      <c r="J66" s="23">
        <f t="shared" ref="J66:J67" si="39">+E66-I66</f>
        <v>55880</v>
      </c>
      <c r="K66" s="14">
        <f t="shared" ref="K66:K67" si="40">IF(I66&gt;0,E66/I66*100-100,0)</f>
        <v>0</v>
      </c>
    </row>
    <row r="67" spans="1:12" s="11" customFormat="1" ht="19.5" customHeight="1" x14ac:dyDescent="0.3">
      <c r="A67" s="3">
        <v>41051400</v>
      </c>
      <c r="B67" s="3" t="s">
        <v>96</v>
      </c>
      <c r="C67" s="53">
        <v>423919</v>
      </c>
      <c r="D67" s="62">
        <v>351854</v>
      </c>
      <c r="E67" s="62">
        <v>351854</v>
      </c>
      <c r="F67" s="14">
        <f t="shared" si="32"/>
        <v>83.000290149769171</v>
      </c>
      <c r="G67" s="14">
        <f t="shared" si="37"/>
        <v>100</v>
      </c>
      <c r="H67" s="23">
        <f t="shared" si="38"/>
        <v>0</v>
      </c>
      <c r="I67" s="50">
        <v>0</v>
      </c>
      <c r="J67" s="23">
        <f t="shared" si="39"/>
        <v>351854</v>
      </c>
      <c r="K67" s="14">
        <f t="shared" si="40"/>
        <v>0</v>
      </c>
    </row>
    <row r="68" spans="1:12" ht="20.100000000000001" customHeight="1" x14ac:dyDescent="0.3">
      <c r="A68" s="3">
        <v>41051500</v>
      </c>
      <c r="B68" s="3" t="s">
        <v>58</v>
      </c>
      <c r="C68" s="53">
        <v>1733300</v>
      </c>
      <c r="D68" s="62">
        <v>1733300</v>
      </c>
      <c r="E68" s="62">
        <v>1689857.52</v>
      </c>
      <c r="F68" s="14">
        <f t="shared" si="3"/>
        <v>97.493654877978415</v>
      </c>
      <c r="G68" s="14">
        <f t="shared" si="16"/>
        <v>97.493654877978415</v>
      </c>
      <c r="H68" s="23">
        <f t="shared" si="17"/>
        <v>-43442.479999999981</v>
      </c>
      <c r="I68" s="50">
        <v>2263900</v>
      </c>
      <c r="J68" s="23">
        <f t="shared" si="18"/>
        <v>-574042.48</v>
      </c>
      <c r="K68" s="14">
        <f t="shared" si="19"/>
        <v>-25.356353195812531</v>
      </c>
    </row>
    <row r="69" spans="1:12" ht="20.100000000000001" customHeight="1" x14ac:dyDescent="0.3">
      <c r="A69" s="3">
        <v>41053000</v>
      </c>
      <c r="B69" s="3" t="s">
        <v>108</v>
      </c>
      <c r="C69" s="53">
        <v>2227982</v>
      </c>
      <c r="D69" s="62">
        <v>348051</v>
      </c>
      <c r="E69" s="62">
        <v>348051</v>
      </c>
      <c r="F69" s="14">
        <f t="shared" si="3"/>
        <v>15.621804844024773</v>
      </c>
      <c r="G69" s="14">
        <f t="shared" si="16"/>
        <v>100</v>
      </c>
      <c r="H69" s="23">
        <f t="shared" si="17"/>
        <v>0</v>
      </c>
      <c r="I69" s="50">
        <v>0</v>
      </c>
      <c r="J69" s="23">
        <f t="shared" si="18"/>
        <v>348051</v>
      </c>
      <c r="K69" s="14">
        <f t="shared" si="19"/>
        <v>0</v>
      </c>
    </row>
    <row r="70" spans="1:12" s="11" customFormat="1" ht="17.25" customHeight="1" x14ac:dyDescent="0.3">
      <c r="A70" s="10">
        <v>41053900</v>
      </c>
      <c r="B70" s="10" t="s">
        <v>59</v>
      </c>
      <c r="C70" s="53">
        <v>38094600</v>
      </c>
      <c r="D70" s="62">
        <v>33438830</v>
      </c>
      <c r="E70" s="62">
        <v>31204693.690000001</v>
      </c>
      <c r="F70" s="14">
        <f t="shared" si="3"/>
        <v>81.913692990607601</v>
      </c>
      <c r="G70" s="14">
        <f t="shared" si="16"/>
        <v>93.318736600532986</v>
      </c>
      <c r="H70" s="23">
        <f t="shared" si="17"/>
        <v>-2234136.3099999987</v>
      </c>
      <c r="I70" s="50">
        <v>23861711.84</v>
      </c>
      <c r="J70" s="23">
        <f t="shared" si="18"/>
        <v>7342981.8500000015</v>
      </c>
      <c r="K70" s="14">
        <f t="shared" si="19"/>
        <v>30.773072356404754</v>
      </c>
    </row>
    <row r="71" spans="1:12" s="11" customFormat="1" ht="21.75" customHeight="1" x14ac:dyDescent="0.3">
      <c r="A71" s="34">
        <v>41055000</v>
      </c>
      <c r="B71" s="35" t="s">
        <v>94</v>
      </c>
      <c r="C71" s="53">
        <v>3377800</v>
      </c>
      <c r="D71" s="62">
        <v>2768700</v>
      </c>
      <c r="E71" s="62">
        <v>2768700</v>
      </c>
      <c r="F71" s="14">
        <f t="shared" si="3"/>
        <v>81.967552845047081</v>
      </c>
      <c r="G71" s="14">
        <f t="shared" si="16"/>
        <v>100</v>
      </c>
      <c r="H71" s="23">
        <f t="shared" si="17"/>
        <v>0</v>
      </c>
      <c r="I71" s="50">
        <v>0</v>
      </c>
      <c r="J71" s="23">
        <f t="shared" si="18"/>
        <v>2768700</v>
      </c>
      <c r="K71" s="14">
        <f t="shared" si="19"/>
        <v>0</v>
      </c>
    </row>
    <row r="72" spans="1:12" s="1" customFormat="1" ht="20.100000000000001" customHeight="1" x14ac:dyDescent="0.3">
      <c r="A72" s="7" t="s">
        <v>35</v>
      </c>
      <c r="B72" s="7"/>
      <c r="C72" s="55">
        <v>99858362</v>
      </c>
      <c r="D72" s="63">
        <v>70420652</v>
      </c>
      <c r="E72" s="63">
        <v>71871351.700000003</v>
      </c>
      <c r="F72" s="15">
        <f t="shared" si="3"/>
        <v>71.973293233069455</v>
      </c>
      <c r="G72" s="15">
        <f t="shared" si="16"/>
        <v>102.06004866299733</v>
      </c>
      <c r="H72" s="20">
        <f>+E72-D72</f>
        <v>1450699.700000003</v>
      </c>
      <c r="I72" s="51">
        <v>69584706.569999993</v>
      </c>
      <c r="J72" s="20">
        <f>+E72-I72</f>
        <v>2286645.1300000101</v>
      </c>
      <c r="K72" s="15">
        <f t="shared" si="19"/>
        <v>3.2861317417494718</v>
      </c>
    </row>
    <row r="73" spans="1:12" s="1" customFormat="1" ht="20.100000000000001" customHeight="1" x14ac:dyDescent="0.3">
      <c r="A73" s="7" t="s">
        <v>36</v>
      </c>
      <c r="B73" s="7"/>
      <c r="C73" s="55">
        <v>226222478</v>
      </c>
      <c r="D73" s="63">
        <v>171132403</v>
      </c>
      <c r="E73" s="63">
        <v>170164923.91</v>
      </c>
      <c r="F73" s="15">
        <f t="shared" si="3"/>
        <v>75.220166189674572</v>
      </c>
      <c r="G73" s="15">
        <f t="shared" si="16"/>
        <v>99.434660489165211</v>
      </c>
      <c r="H73" s="20">
        <f>+E73-D73</f>
        <v>-967479.09000000358</v>
      </c>
      <c r="I73" s="51">
        <v>222671987.09999999</v>
      </c>
      <c r="J73" s="20">
        <f t="shared" si="18"/>
        <v>-52507063.189999998</v>
      </c>
      <c r="K73" s="15">
        <f t="shared" si="19"/>
        <v>-23.580452967539003</v>
      </c>
    </row>
    <row r="74" spans="1:12" ht="20.100000000000001" customHeight="1" x14ac:dyDescent="0.25">
      <c r="A74" s="75" t="s">
        <v>40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2" ht="12.75" customHeight="1" x14ac:dyDescent="0.2">
      <c r="A75" s="69" t="s">
        <v>0</v>
      </c>
      <c r="B75" s="69" t="s">
        <v>1</v>
      </c>
      <c r="C75" s="77" t="s">
        <v>81</v>
      </c>
      <c r="D75" s="72" t="s">
        <v>102</v>
      </c>
      <c r="E75" s="76" t="s">
        <v>2</v>
      </c>
      <c r="F75" s="77" t="s">
        <v>64</v>
      </c>
      <c r="G75" s="70" t="s">
        <v>103</v>
      </c>
      <c r="H75" s="71" t="s">
        <v>104</v>
      </c>
      <c r="I75" s="66" t="s">
        <v>79</v>
      </c>
      <c r="J75" s="67"/>
      <c r="K75" s="68"/>
    </row>
    <row r="76" spans="1:12" ht="51" customHeight="1" x14ac:dyDescent="0.2">
      <c r="A76" s="69"/>
      <c r="B76" s="69"/>
      <c r="C76" s="78"/>
      <c r="D76" s="73"/>
      <c r="E76" s="76"/>
      <c r="F76" s="78"/>
      <c r="G76" s="70"/>
      <c r="H76" s="71"/>
      <c r="I76" s="4" t="s">
        <v>105</v>
      </c>
      <c r="J76" s="32" t="s">
        <v>78</v>
      </c>
      <c r="K76" s="32" t="s">
        <v>37</v>
      </c>
      <c r="L76">
        <f>IFERROR(VLOOKUP($A76,[2]Лист1!$A$8:$C$96,4,0),0)</f>
        <v>0</v>
      </c>
    </row>
    <row r="77" spans="1:12" s="1" customFormat="1" ht="20.100000000000001" customHeight="1" x14ac:dyDescent="0.3">
      <c r="A77" s="6">
        <v>19010000</v>
      </c>
      <c r="B77" s="6" t="s">
        <v>65</v>
      </c>
      <c r="C77" s="37">
        <v>181500</v>
      </c>
      <c r="D77" s="58">
        <v>127600</v>
      </c>
      <c r="E77" s="58">
        <v>113305.9</v>
      </c>
      <c r="F77" s="17">
        <f t="shared" ref="F77:F79" si="41">IF(C77=0,0,$E77/C77*100)</f>
        <v>62.427493112947651</v>
      </c>
      <c r="G77" s="24">
        <f t="shared" ref="G77:G79" si="42">IF(D77=0,0,E77/D77*100)</f>
        <v>88.797727272727272</v>
      </c>
      <c r="H77" s="16">
        <f t="shared" ref="H77:H80" si="43">+E77-D77</f>
        <v>-14294.100000000006</v>
      </c>
      <c r="I77" s="52">
        <v>122373.50000000003</v>
      </c>
      <c r="J77" s="16">
        <f t="shared" ref="J77:J80" si="44">+E77-I77</f>
        <v>-9067.6000000000349</v>
      </c>
      <c r="K77" s="24">
        <f t="shared" ref="K77:K80" si="45">IF(I77&gt;0,E77/I77*100-100,0)</f>
        <v>-7.4097741749643831</v>
      </c>
    </row>
    <row r="78" spans="1:12" s="11" customFormat="1" ht="20.100000000000001" customHeight="1" x14ac:dyDescent="0.3">
      <c r="A78" s="10">
        <v>19010100</v>
      </c>
      <c r="B78" s="10" t="s">
        <v>66</v>
      </c>
      <c r="C78" s="36">
        <v>62000</v>
      </c>
      <c r="D78" s="56">
        <v>41800</v>
      </c>
      <c r="E78" s="56">
        <v>33100.080000000002</v>
      </c>
      <c r="F78" s="19">
        <f t="shared" si="41"/>
        <v>53.38722580645161</v>
      </c>
      <c r="G78" s="25">
        <f t="shared" si="42"/>
        <v>79.186794258373212</v>
      </c>
      <c r="H78" s="18">
        <f t="shared" si="43"/>
        <v>-8699.9199999999983</v>
      </c>
      <c r="I78" s="50">
        <v>40264.699999999997</v>
      </c>
      <c r="J78" s="18">
        <f t="shared" si="44"/>
        <v>-7164.6199999999953</v>
      </c>
      <c r="K78" s="25">
        <f t="shared" si="45"/>
        <v>-17.793799531599632</v>
      </c>
    </row>
    <row r="79" spans="1:12" s="11" customFormat="1" ht="20.100000000000001" customHeight="1" x14ac:dyDescent="0.3">
      <c r="A79" s="10">
        <v>19010300</v>
      </c>
      <c r="B79" s="10" t="s">
        <v>67</v>
      </c>
      <c r="C79" s="36">
        <v>119500</v>
      </c>
      <c r="D79" s="56">
        <v>85800</v>
      </c>
      <c r="E79" s="56">
        <v>80205.820000000007</v>
      </c>
      <c r="F79" s="19">
        <f t="shared" si="41"/>
        <v>67.117841004184115</v>
      </c>
      <c r="G79" s="25">
        <f t="shared" si="42"/>
        <v>93.479976689976695</v>
      </c>
      <c r="H79" s="18">
        <f t="shared" si="43"/>
        <v>-5594.179999999993</v>
      </c>
      <c r="I79" s="50">
        <v>82108.799999999988</v>
      </c>
      <c r="J79" s="18">
        <f t="shared" si="44"/>
        <v>-1902.9799999999814</v>
      </c>
      <c r="K79" s="25">
        <f t="shared" si="45"/>
        <v>-2.3176322148173938</v>
      </c>
    </row>
    <row r="80" spans="1:12" s="11" customFormat="1" ht="20.100000000000001" customHeight="1" x14ac:dyDescent="0.3">
      <c r="A80" s="47">
        <v>21110000</v>
      </c>
      <c r="B80" s="6" t="s">
        <v>101</v>
      </c>
      <c r="C80" s="37">
        <v>0</v>
      </c>
      <c r="D80" s="58">
        <v>0</v>
      </c>
      <c r="E80" s="58">
        <v>42948.75</v>
      </c>
      <c r="F80" s="19">
        <f t="shared" ref="F80" si="46">IF(C80=0,0,$E80/C80*100)</f>
        <v>0</v>
      </c>
      <c r="G80" s="25">
        <f t="shared" ref="G80" si="47">IF(D80=0,0,E80/D80*100)</f>
        <v>0</v>
      </c>
      <c r="H80" s="16">
        <f t="shared" si="43"/>
        <v>42948.75</v>
      </c>
      <c r="I80" s="52">
        <v>23525.42</v>
      </c>
      <c r="J80" s="18">
        <f t="shared" si="44"/>
        <v>19423.330000000002</v>
      </c>
      <c r="K80" s="25">
        <f t="shared" si="45"/>
        <v>82.563159339982036</v>
      </c>
    </row>
    <row r="81" spans="1:11" s="1" customFormat="1" ht="20.100000000000001" customHeight="1" x14ac:dyDescent="0.3">
      <c r="A81" s="6">
        <v>24000000</v>
      </c>
      <c r="B81" s="6" t="s">
        <v>87</v>
      </c>
      <c r="C81" s="37">
        <v>0</v>
      </c>
      <c r="D81" s="58">
        <v>0</v>
      </c>
      <c r="E81" s="58">
        <v>39111.11</v>
      </c>
      <c r="F81" s="17">
        <f t="shared" ref="F81:F83" si="48">IF(C81=0,0,$E81/C81*100)</f>
        <v>0</v>
      </c>
      <c r="G81" s="24">
        <f t="shared" ref="G81:G83" si="49">IF(D81=0,0,E81/D81*100)</f>
        <v>0</v>
      </c>
      <c r="H81" s="16">
        <f t="shared" ref="H81:H83" si="50">+E81-D81</f>
        <v>39111.11</v>
      </c>
      <c r="I81" s="52">
        <v>19084.23</v>
      </c>
      <c r="J81" s="16">
        <f t="shared" ref="J81:J83" si="51">+E81-I81</f>
        <v>20026.88</v>
      </c>
      <c r="K81" s="24">
        <f t="shared" ref="K81:K83" si="52">IF(I81&gt;0,E81/I81*100-100,0)</f>
        <v>104.93941856705774</v>
      </c>
    </row>
    <row r="82" spans="1:11" s="1" customFormat="1" ht="20.100000000000001" customHeight="1" x14ac:dyDescent="0.3">
      <c r="A82" s="6">
        <v>24062100</v>
      </c>
      <c r="B82" s="6" t="s">
        <v>90</v>
      </c>
      <c r="C82" s="37">
        <v>0</v>
      </c>
      <c r="D82" s="58">
        <v>0</v>
      </c>
      <c r="E82" s="58">
        <v>5977.75</v>
      </c>
      <c r="F82" s="17">
        <f t="shared" ref="F82" si="53">IF(C82=0,0,$E82/C82*100)</f>
        <v>0</v>
      </c>
      <c r="G82" s="24">
        <f t="shared" ref="G82" si="54">IF(D82=0,0,E82/D82*100)</f>
        <v>0</v>
      </c>
      <c r="H82" s="16">
        <f t="shared" ref="H82" si="55">+E82-D82</f>
        <v>5977.75</v>
      </c>
      <c r="I82" s="52">
        <v>4389.45</v>
      </c>
      <c r="J82" s="16">
        <f t="shared" ref="J82" si="56">+E82-I82</f>
        <v>1588.3000000000002</v>
      </c>
      <c r="K82" s="25">
        <f t="shared" ref="K82" si="57">IF(I82&gt;0,E82/I82*100-100,0)</f>
        <v>36.184487805989363</v>
      </c>
    </row>
    <row r="83" spans="1:11" s="11" customFormat="1" ht="20.100000000000001" customHeight="1" x14ac:dyDescent="0.3">
      <c r="A83" s="3">
        <v>24170000</v>
      </c>
      <c r="B83" s="3" t="s">
        <v>88</v>
      </c>
      <c r="C83" s="36">
        <v>0</v>
      </c>
      <c r="D83" s="56">
        <v>0</v>
      </c>
      <c r="E83" s="56">
        <v>33133.360000000001</v>
      </c>
      <c r="F83" s="19">
        <f t="shared" si="48"/>
        <v>0</v>
      </c>
      <c r="G83" s="25">
        <f t="shared" si="49"/>
        <v>0</v>
      </c>
      <c r="H83" s="18">
        <f t="shared" si="50"/>
        <v>33133.360000000001</v>
      </c>
      <c r="I83" s="50">
        <v>14694.78</v>
      </c>
      <c r="J83" s="18">
        <f t="shared" si="51"/>
        <v>18438.580000000002</v>
      </c>
      <c r="K83" s="25">
        <f t="shared" si="52"/>
        <v>125.4770741719168</v>
      </c>
    </row>
    <row r="84" spans="1:11" s="1" customFormat="1" ht="20.100000000000001" customHeight="1" x14ac:dyDescent="0.3">
      <c r="A84" s="6">
        <v>25000000</v>
      </c>
      <c r="B84" s="6" t="s">
        <v>60</v>
      </c>
      <c r="C84" s="37">
        <v>3437652</v>
      </c>
      <c r="D84" s="58">
        <v>2578239</v>
      </c>
      <c r="E84" s="58">
        <v>2429507.4500000002</v>
      </c>
      <c r="F84" s="13">
        <f t="shared" ref="F84:F101" si="58">IF(C84=0,0,$E84/C84*100)</f>
        <v>70.673455311939676</v>
      </c>
      <c r="G84" s="13">
        <f t="shared" ref="G84:G98" si="59">IF(D84=0,0,E84/D84*100)</f>
        <v>94.231273749252892</v>
      </c>
      <c r="H84" s="22">
        <f t="shared" ref="H84:H98" si="60">+E84-D84</f>
        <v>-148731.54999999981</v>
      </c>
      <c r="I84" s="52">
        <v>4609043.7700000005</v>
      </c>
      <c r="J84" s="22">
        <f t="shared" ref="J84:J98" si="61">+E84-I84</f>
        <v>-2179536.3200000003</v>
      </c>
      <c r="K84" s="13">
        <f t="shared" ref="K84:K98" si="62">IF(I84&gt;0,E84/I84*100-100,0)</f>
        <v>-47.288253893062951</v>
      </c>
    </row>
    <row r="85" spans="1:11" s="1" customFormat="1" ht="20.100000000000001" customHeight="1" x14ac:dyDescent="0.3">
      <c r="A85" s="6">
        <v>25010000</v>
      </c>
      <c r="B85" s="6" t="s">
        <v>41</v>
      </c>
      <c r="C85" s="37">
        <v>2979642</v>
      </c>
      <c r="D85" s="59">
        <v>2234731.5</v>
      </c>
      <c r="E85" s="58">
        <v>1272024.3400000001</v>
      </c>
      <c r="F85" s="13">
        <f t="shared" si="58"/>
        <v>42.690509128277832</v>
      </c>
      <c r="G85" s="13">
        <f t="shared" si="59"/>
        <v>56.920678837703775</v>
      </c>
      <c r="H85" s="22">
        <f t="shared" si="60"/>
        <v>-962707.15999999992</v>
      </c>
      <c r="I85" s="52">
        <v>2100519.19</v>
      </c>
      <c r="J85" s="22">
        <f t="shared" si="61"/>
        <v>-828494.84999999986</v>
      </c>
      <c r="K85" s="13">
        <f t="shared" si="62"/>
        <v>-39.442384242154901</v>
      </c>
    </row>
    <row r="86" spans="1:11" s="9" customFormat="1" ht="20.100000000000001" customHeight="1" x14ac:dyDescent="0.3">
      <c r="A86" s="8">
        <v>25010100</v>
      </c>
      <c r="B86" s="8" t="s">
        <v>48</v>
      </c>
      <c r="C86" s="36">
        <v>2000310</v>
      </c>
      <c r="D86" s="57">
        <v>1500232.5</v>
      </c>
      <c r="E86" s="56">
        <v>532417.53</v>
      </c>
      <c r="F86" s="14">
        <f t="shared" si="58"/>
        <v>26.616750903609944</v>
      </c>
      <c r="G86" s="14">
        <f t="shared" si="59"/>
        <v>35.489001204813256</v>
      </c>
      <c r="H86" s="23">
        <f t="shared" si="60"/>
        <v>-967814.97</v>
      </c>
      <c r="I86" s="50">
        <v>1183365.6200000001</v>
      </c>
      <c r="J86" s="23">
        <f t="shared" si="61"/>
        <v>-650948.09000000008</v>
      </c>
      <c r="K86" s="14">
        <f t="shared" si="62"/>
        <v>-55.008196874943863</v>
      </c>
    </row>
    <row r="87" spans="1:11" s="9" customFormat="1" ht="20.100000000000001" customHeight="1" x14ac:dyDescent="0.3">
      <c r="A87" s="8">
        <v>25010200</v>
      </c>
      <c r="B87" s="8" t="s">
        <v>49</v>
      </c>
      <c r="C87" s="36">
        <v>930730</v>
      </c>
      <c r="D87" s="57">
        <v>698047.5</v>
      </c>
      <c r="E87" s="56">
        <v>63026.8</v>
      </c>
      <c r="F87" s="14">
        <f t="shared" si="58"/>
        <v>6.7717598014461773</v>
      </c>
      <c r="G87" s="14">
        <f t="shared" si="59"/>
        <v>9.029013068594903</v>
      </c>
      <c r="H87" s="23">
        <f t="shared" si="60"/>
        <v>-635020.69999999995</v>
      </c>
      <c r="I87" s="50">
        <v>868631.32</v>
      </c>
      <c r="J87" s="23">
        <f t="shared" si="61"/>
        <v>-805604.5199999999</v>
      </c>
      <c r="K87" s="14">
        <f t="shared" si="62"/>
        <v>-92.744125321200713</v>
      </c>
    </row>
    <row r="88" spans="1:11" s="9" customFormat="1" ht="20.100000000000001" customHeight="1" x14ac:dyDescent="0.3">
      <c r="A88" s="8">
        <v>25010300</v>
      </c>
      <c r="B88" s="10" t="s">
        <v>85</v>
      </c>
      <c r="C88" s="36">
        <v>48602</v>
      </c>
      <c r="D88" s="57">
        <v>36451.5</v>
      </c>
      <c r="E88" s="56">
        <v>540421.66</v>
      </c>
      <c r="F88" s="14">
        <f t="shared" si="58"/>
        <v>1111.9329657215753</v>
      </c>
      <c r="G88" s="14">
        <f t="shared" si="59"/>
        <v>1482.577287628767</v>
      </c>
      <c r="H88" s="23">
        <f t="shared" si="60"/>
        <v>503970.16000000003</v>
      </c>
      <c r="I88" s="50">
        <v>31101.75</v>
      </c>
      <c r="J88" s="23">
        <f t="shared" si="61"/>
        <v>509319.91000000003</v>
      </c>
      <c r="K88" s="14">
        <f t="shared" si="62"/>
        <v>1637.5924505855783</v>
      </c>
    </row>
    <row r="89" spans="1:11" s="9" customFormat="1" ht="20.100000000000001" customHeight="1" x14ac:dyDescent="0.3">
      <c r="A89" s="8">
        <v>25010400</v>
      </c>
      <c r="B89" s="10" t="s">
        <v>89</v>
      </c>
      <c r="C89" s="36">
        <v>0</v>
      </c>
      <c r="D89" s="57">
        <v>0</v>
      </c>
      <c r="E89" s="56">
        <v>136158.35</v>
      </c>
      <c r="F89" s="14">
        <f t="shared" ref="F89" si="63">IF(C89=0,0,$E89/C89*100)</f>
        <v>0</v>
      </c>
      <c r="G89" s="14">
        <f t="shared" ref="G89" si="64">IF(D89=0,0,E89/D89*100)</f>
        <v>0</v>
      </c>
      <c r="H89" s="23">
        <f t="shared" ref="H89" si="65">+E89-D89</f>
        <v>136158.35</v>
      </c>
      <c r="I89" s="50">
        <v>17420.5</v>
      </c>
      <c r="J89" s="23">
        <f t="shared" ref="J89" si="66">+E89-I89</f>
        <v>118737.85</v>
      </c>
      <c r="K89" s="14">
        <f t="shared" ref="K89" si="67">IF(I89&gt;0,E89/I89*100-100,0)</f>
        <v>681.59840417898454</v>
      </c>
    </row>
    <row r="90" spans="1:11" s="1" customFormat="1" ht="20.100000000000001" customHeight="1" x14ac:dyDescent="0.3">
      <c r="A90" s="6">
        <v>25020000</v>
      </c>
      <c r="B90" s="6" t="s">
        <v>42</v>
      </c>
      <c r="C90" s="37">
        <v>458010</v>
      </c>
      <c r="D90" s="59">
        <v>343507.5</v>
      </c>
      <c r="E90" s="58">
        <v>1157483.1100000001</v>
      </c>
      <c r="F90" s="13">
        <f t="shared" si="58"/>
        <v>252.72005196393096</v>
      </c>
      <c r="G90" s="13">
        <f t="shared" si="59"/>
        <v>336.96006928524127</v>
      </c>
      <c r="H90" s="22">
        <f t="shared" si="60"/>
        <v>813975.6100000001</v>
      </c>
      <c r="I90" s="52">
        <v>2508524.58</v>
      </c>
      <c r="J90" s="22">
        <f t="shared" si="61"/>
        <v>-1351041.47</v>
      </c>
      <c r="K90" s="13">
        <f t="shared" si="62"/>
        <v>-53.858012027133498</v>
      </c>
    </row>
    <row r="91" spans="1:11" s="1" customFormat="1" ht="20.100000000000001" customHeight="1" x14ac:dyDescent="0.3">
      <c r="A91" s="6">
        <v>25020100</v>
      </c>
      <c r="B91" s="6" t="s">
        <v>84</v>
      </c>
      <c r="C91" s="37">
        <v>0</v>
      </c>
      <c r="D91" s="59">
        <v>0</v>
      </c>
      <c r="E91" s="58">
        <v>849452.35</v>
      </c>
      <c r="F91" s="13">
        <f t="shared" ref="F91" si="68">IF(C91=0,0,$E91/C91*100)</f>
        <v>0</v>
      </c>
      <c r="G91" s="13">
        <f t="shared" ref="G91" si="69">IF(D91=0,0,E91/D91*100)</f>
        <v>0</v>
      </c>
      <c r="H91" s="22">
        <f t="shared" ref="H91" si="70">+E91-D91</f>
        <v>849452.35</v>
      </c>
      <c r="I91" s="52">
        <v>2139054.27</v>
      </c>
      <c r="J91" s="22">
        <f t="shared" ref="J91" si="71">+E91-I91</f>
        <v>-1289601.92</v>
      </c>
      <c r="K91" s="13">
        <f t="shared" ref="K91" si="72">IF(I91&gt;0,E91/I91*100-100,0)</f>
        <v>-60.288415216318938</v>
      </c>
    </row>
    <row r="92" spans="1:11" s="9" customFormat="1" ht="20.100000000000001" customHeight="1" x14ac:dyDescent="0.3">
      <c r="A92" s="8">
        <v>25020200</v>
      </c>
      <c r="B92" s="8" t="s">
        <v>86</v>
      </c>
      <c r="C92" s="36">
        <v>458010</v>
      </c>
      <c r="D92" s="57">
        <v>343507.5</v>
      </c>
      <c r="E92" s="56">
        <v>308030.76</v>
      </c>
      <c r="F92" s="14">
        <f t="shared" si="58"/>
        <v>67.254156022794263</v>
      </c>
      <c r="G92" s="14">
        <f t="shared" si="59"/>
        <v>89.672208030392355</v>
      </c>
      <c r="H92" s="23">
        <f t="shared" si="60"/>
        <v>-35476.739999999991</v>
      </c>
      <c r="I92" s="50">
        <v>369470.31</v>
      </c>
      <c r="J92" s="23">
        <f t="shared" si="61"/>
        <v>-61439.549999999988</v>
      </c>
      <c r="K92" s="14">
        <f t="shared" si="62"/>
        <v>-16.629089898996213</v>
      </c>
    </row>
    <row r="93" spans="1:11" s="9" customFormat="1" ht="20.100000000000001" customHeight="1" x14ac:dyDescent="0.3">
      <c r="A93" s="40">
        <v>33010100</v>
      </c>
      <c r="B93" s="40" t="s">
        <v>99</v>
      </c>
      <c r="C93" s="40">
        <v>70000</v>
      </c>
      <c r="D93" s="56">
        <v>30261</v>
      </c>
      <c r="E93" s="56">
        <v>30261</v>
      </c>
      <c r="F93" s="14">
        <f t="shared" si="58"/>
        <v>43.230000000000004</v>
      </c>
      <c r="G93" s="14">
        <f t="shared" si="59"/>
        <v>100</v>
      </c>
      <c r="H93" s="23">
        <f t="shared" si="60"/>
        <v>0</v>
      </c>
      <c r="I93" s="50">
        <v>194875</v>
      </c>
      <c r="J93" s="23">
        <f t="shared" si="61"/>
        <v>-164614</v>
      </c>
      <c r="K93" s="14">
        <f t="shared" si="62"/>
        <v>-84.471584348941633</v>
      </c>
    </row>
    <row r="94" spans="1:11" s="9" customFormat="1" ht="20.100000000000001" customHeight="1" x14ac:dyDescent="0.3">
      <c r="A94" s="48">
        <v>41052600</v>
      </c>
      <c r="B94" s="48" t="s">
        <v>98</v>
      </c>
      <c r="C94" s="49">
        <v>8000000</v>
      </c>
      <c r="D94" s="58">
        <v>8000000</v>
      </c>
      <c r="E94" s="58">
        <v>8000000</v>
      </c>
      <c r="F94" s="14">
        <f t="shared" si="58"/>
        <v>100</v>
      </c>
      <c r="G94" s="14">
        <f t="shared" si="59"/>
        <v>100</v>
      </c>
      <c r="H94" s="23">
        <f t="shared" si="60"/>
        <v>0</v>
      </c>
      <c r="I94" s="50">
        <v>7786000</v>
      </c>
      <c r="J94" s="23">
        <f t="shared" si="61"/>
        <v>214000</v>
      </c>
      <c r="K94" s="13">
        <f t="shared" si="62"/>
        <v>2.7485229899820212</v>
      </c>
    </row>
    <row r="95" spans="1:11" s="1" customFormat="1" ht="20.100000000000001" customHeight="1" x14ac:dyDescent="0.3">
      <c r="A95" s="6">
        <v>50000000</v>
      </c>
      <c r="B95" s="6" t="s">
        <v>43</v>
      </c>
      <c r="C95" s="37">
        <v>296800</v>
      </c>
      <c r="D95" s="58">
        <v>217800</v>
      </c>
      <c r="E95" s="58">
        <v>173467.53</v>
      </c>
      <c r="F95" s="13">
        <f t="shared" si="58"/>
        <v>58.445933288409705</v>
      </c>
      <c r="G95" s="13">
        <f t="shared" si="59"/>
        <v>79.6453305785124</v>
      </c>
      <c r="H95" s="22">
        <f t="shared" si="60"/>
        <v>-44332.47</v>
      </c>
      <c r="I95" s="50">
        <v>260500.2</v>
      </c>
      <c r="J95" s="22">
        <f t="shared" si="61"/>
        <v>-87032.670000000013</v>
      </c>
      <c r="K95" s="13">
        <f t="shared" si="62"/>
        <v>-33.409828476139367</v>
      </c>
    </row>
    <row r="96" spans="1:11" ht="20.100000000000001" customHeight="1" x14ac:dyDescent="0.3">
      <c r="A96" s="3">
        <v>50110000</v>
      </c>
      <c r="B96" s="3" t="s">
        <v>44</v>
      </c>
      <c r="C96" s="36">
        <v>296800</v>
      </c>
      <c r="D96" s="56">
        <v>217800</v>
      </c>
      <c r="E96" s="56">
        <v>173467.53</v>
      </c>
      <c r="F96" s="14">
        <f t="shared" si="58"/>
        <v>58.445933288409705</v>
      </c>
      <c r="G96" s="14">
        <f t="shared" si="59"/>
        <v>79.6453305785124</v>
      </c>
      <c r="H96" s="23">
        <f t="shared" si="60"/>
        <v>-44332.47</v>
      </c>
      <c r="I96" s="50">
        <v>260500.2</v>
      </c>
      <c r="J96" s="23">
        <f t="shared" si="61"/>
        <v>-87032.670000000013</v>
      </c>
      <c r="K96" s="14">
        <f t="shared" si="62"/>
        <v>-33.409828476139367</v>
      </c>
    </row>
    <row r="97" spans="1:18" s="1" customFormat="1" ht="20.100000000000001" customHeight="1" x14ac:dyDescent="0.3">
      <c r="A97" s="7" t="s">
        <v>35</v>
      </c>
      <c r="B97" s="7"/>
      <c r="C97" s="38">
        <v>3985952</v>
      </c>
      <c r="D97" s="60">
        <v>2953900</v>
      </c>
      <c r="E97" s="60">
        <v>2828601.7399999998</v>
      </c>
      <c r="F97" s="15">
        <f t="shared" si="58"/>
        <v>70.96427001629722</v>
      </c>
      <c r="G97" s="15">
        <f t="shared" si="59"/>
        <v>95.758209147229081</v>
      </c>
      <c r="H97" s="20">
        <f t="shared" si="60"/>
        <v>-125298.26000000024</v>
      </c>
      <c r="I97" s="51">
        <v>5229402.1199999992</v>
      </c>
      <c r="J97" s="20">
        <f t="shared" si="61"/>
        <v>-2400800.3799999994</v>
      </c>
      <c r="K97" s="15">
        <f t="shared" si="62"/>
        <v>-45.909653243495455</v>
      </c>
    </row>
    <row r="98" spans="1:18" s="1" customFormat="1" ht="20.100000000000001" customHeight="1" x14ac:dyDescent="0.3">
      <c r="A98" s="7" t="s">
        <v>36</v>
      </c>
      <c r="B98" s="7"/>
      <c r="C98" s="38">
        <v>11985952</v>
      </c>
      <c r="D98" s="60">
        <v>10953900</v>
      </c>
      <c r="E98" s="60">
        <v>10828601.74</v>
      </c>
      <c r="F98" s="15">
        <f t="shared" si="58"/>
        <v>90.344110672226947</v>
      </c>
      <c r="G98" s="15">
        <f t="shared" si="59"/>
        <v>98.856131058344516</v>
      </c>
      <c r="H98" s="20">
        <f t="shared" si="60"/>
        <v>-125298.25999999978</v>
      </c>
      <c r="I98" s="51">
        <v>15851474.119999997</v>
      </c>
      <c r="J98" s="20">
        <f t="shared" si="61"/>
        <v>-5022872.3799999971</v>
      </c>
      <c r="K98" s="15">
        <f t="shared" si="62"/>
        <v>-31.687099521315673</v>
      </c>
      <c r="R98" s="1" t="s">
        <v>100</v>
      </c>
    </row>
    <row r="99" spans="1:18" ht="20.100000000000001" customHeight="1" x14ac:dyDescent="0.25">
      <c r="A99" s="75" t="s">
        <v>45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8" s="1" customFormat="1" ht="20.100000000000001" customHeight="1" x14ac:dyDescent="0.3">
      <c r="A100" s="7" t="s">
        <v>35</v>
      </c>
      <c r="B100" s="7"/>
      <c r="C100" s="33">
        <f t="shared" ref="C100:E101" si="73">+C97+C72</f>
        <v>103844314</v>
      </c>
      <c r="D100" s="41">
        <f t="shared" si="73"/>
        <v>73374552</v>
      </c>
      <c r="E100" s="41">
        <f t="shared" si="73"/>
        <v>74699953.439999998</v>
      </c>
      <c r="F100" s="20">
        <f t="shared" si="58"/>
        <v>71.934562965094074</v>
      </c>
      <c r="G100" s="15">
        <f>IF(D100=0,0,E100/D100*100)</f>
        <v>101.8063502997606</v>
      </c>
      <c r="H100" s="20">
        <f>+E100-D100</f>
        <v>1325401.4399999976</v>
      </c>
      <c r="I100" s="20">
        <f>+I97+I72</f>
        <v>74814108.689999998</v>
      </c>
      <c r="J100" s="20">
        <f>+E100-I100</f>
        <v>-114155.25</v>
      </c>
      <c r="K100" s="15">
        <f>IF(I100&gt;0,E100/I100*100-100,0)</f>
        <v>-0.15258519014510341</v>
      </c>
    </row>
    <row r="101" spans="1:18" s="1" customFormat="1" ht="20.100000000000001" customHeight="1" x14ac:dyDescent="0.3">
      <c r="A101" s="7" t="s">
        <v>36</v>
      </c>
      <c r="B101" s="7"/>
      <c r="C101" s="33">
        <f t="shared" si="73"/>
        <v>238208430</v>
      </c>
      <c r="D101" s="41">
        <f t="shared" si="73"/>
        <v>182086303</v>
      </c>
      <c r="E101" s="41">
        <f t="shared" si="73"/>
        <v>180993525.65000001</v>
      </c>
      <c r="F101" s="20">
        <f t="shared" si="58"/>
        <v>75.98115887418426</v>
      </c>
      <c r="G101" s="15">
        <f>IF(D101=0,0,E101/D101*100)</f>
        <v>99.399857467587779</v>
      </c>
      <c r="H101" s="20">
        <f>+E101-D101</f>
        <v>-1092777.349999994</v>
      </c>
      <c r="I101" s="20">
        <f>+I98+I73</f>
        <v>238523461.22</v>
      </c>
      <c r="J101" s="20">
        <f>+E101-I101</f>
        <v>-57529935.569999993</v>
      </c>
      <c r="K101" s="15">
        <f>IF(I101&gt;0,E101/I101*100-100,0)</f>
        <v>-24.119193674176046</v>
      </c>
    </row>
    <row r="103" spans="1:18" ht="18.75" x14ac:dyDescent="0.3">
      <c r="B103" s="21" t="s">
        <v>92</v>
      </c>
      <c r="C103" s="21"/>
      <c r="D103" s="42"/>
      <c r="E103" s="42"/>
      <c r="F103" s="21"/>
      <c r="G103" s="21"/>
      <c r="H103" s="21" t="s">
        <v>91</v>
      </c>
      <c r="J103" s="12"/>
    </row>
    <row r="104" spans="1:18" x14ac:dyDescent="0.2">
      <c r="D104" s="43"/>
    </row>
    <row r="105" spans="1:18" x14ac:dyDescent="0.2">
      <c r="A105" t="s">
        <v>76</v>
      </c>
    </row>
    <row r="106" spans="1:18" ht="18" x14ac:dyDescent="0.25">
      <c r="A106" s="30"/>
      <c r="B106" s="21" t="s">
        <v>71</v>
      </c>
      <c r="C106" s="27">
        <f>+C107+C108</f>
        <v>134364116</v>
      </c>
      <c r="D106" s="45">
        <f t="shared" ref="D106:E106" si="74">+D107+D108</f>
        <v>108711751</v>
      </c>
      <c r="E106" s="45">
        <f t="shared" si="74"/>
        <v>106293572.20999999</v>
      </c>
      <c r="F106" s="29">
        <f t="shared" ref="F106" si="75">IF(C106=0,0,$E106/C106*100)</f>
        <v>79.108600848458678</v>
      </c>
      <c r="G106" s="29">
        <f>IF(D106=0,0,E106/D106*100)</f>
        <v>97.775604966568878</v>
      </c>
      <c r="H106" s="27">
        <f>+E106-D106</f>
        <v>-2418178.7900000066</v>
      </c>
      <c r="I106" s="26">
        <f>+I107+I108</f>
        <v>163709352.53</v>
      </c>
      <c r="J106" s="26">
        <f>+E106-I106</f>
        <v>-57415780.320000008</v>
      </c>
      <c r="K106" s="29">
        <f>IF(I106&gt;0,E106/I106*100-100,0)</f>
        <v>-35.071777777313287</v>
      </c>
    </row>
    <row r="107" spans="1:18" ht="18" x14ac:dyDescent="0.25">
      <c r="A107" s="30">
        <f>ROUND(E107/$E$106*100,1)</f>
        <v>92.5</v>
      </c>
      <c r="B107" s="21" t="s">
        <v>72</v>
      </c>
      <c r="C107" s="28">
        <f>+C73-C72</f>
        <v>126364116</v>
      </c>
      <c r="D107" s="46">
        <f>+D73-D72</f>
        <v>100711751</v>
      </c>
      <c r="E107" s="46">
        <f>+E73-E72</f>
        <v>98293572.209999993</v>
      </c>
      <c r="F107" s="29">
        <f t="shared" ref="F107:F108" si="76">IF(C107=0,0,$E107/C107*100)</f>
        <v>77.785984915211202</v>
      </c>
      <c r="G107" s="29">
        <f t="shared" ref="G107:G108" si="77">IF(D107=0,0,E107/D107*100)</f>
        <v>97.59891098507461</v>
      </c>
      <c r="H107" s="27">
        <f t="shared" ref="H107:H108" si="78">+E107-D107</f>
        <v>-2418178.7900000066</v>
      </c>
      <c r="I107" s="26">
        <f>+I73-I72</f>
        <v>153087280.53</v>
      </c>
      <c r="J107" s="26">
        <f t="shared" ref="J107:J108" si="79">+E107-I107</f>
        <v>-54793708.320000008</v>
      </c>
      <c r="K107" s="29">
        <f t="shared" ref="K107:K108" si="80">IF(I107&gt;0,E107/I107*100-100,0)</f>
        <v>-35.792463051339055</v>
      </c>
    </row>
    <row r="108" spans="1:18" ht="18" x14ac:dyDescent="0.25">
      <c r="A108" s="30">
        <f t="shared" ref="A108:A111" si="81">ROUND(E108/$E$106*100,1)</f>
        <v>7.5</v>
      </c>
      <c r="B108" s="21" t="s">
        <v>73</v>
      </c>
      <c r="C108" s="27">
        <f>+C98-C97</f>
        <v>8000000</v>
      </c>
      <c r="D108" s="45">
        <f t="shared" ref="D108:E108" si="82">+D98-D97</f>
        <v>8000000</v>
      </c>
      <c r="E108" s="45">
        <f t="shared" si="82"/>
        <v>8000000</v>
      </c>
      <c r="F108" s="29">
        <f t="shared" si="76"/>
        <v>100</v>
      </c>
      <c r="G108" s="29">
        <f t="shared" si="77"/>
        <v>100</v>
      </c>
      <c r="H108" s="27">
        <f t="shared" si="78"/>
        <v>0</v>
      </c>
      <c r="I108" s="26">
        <f>+I98-I97</f>
        <v>10622071.999999998</v>
      </c>
      <c r="J108" s="26">
        <f t="shared" si="79"/>
        <v>-2622071.9999999981</v>
      </c>
      <c r="K108" s="29">
        <f t="shared" si="80"/>
        <v>-24.685127346152413</v>
      </c>
    </row>
    <row r="109" spans="1:18" ht="18" x14ac:dyDescent="0.25">
      <c r="A109" s="31">
        <f>ROUNDDOWN(E109/$E$106*100,1)</f>
        <v>6.4</v>
      </c>
      <c r="B109" s="21" t="s">
        <v>32</v>
      </c>
      <c r="C109" s="27">
        <f>+C56</f>
        <v>9202900</v>
      </c>
      <c r="D109" s="45">
        <f>+D56</f>
        <v>6902100</v>
      </c>
      <c r="E109" s="45">
        <f>+E56</f>
        <v>6902100</v>
      </c>
      <c r="F109" s="29">
        <f t="shared" ref="F109:F111" si="83">IF(C109=0,0,$E109/C109*100)</f>
        <v>74.999185039498414</v>
      </c>
      <c r="G109" s="29">
        <f t="shared" ref="G109:G111" si="84">IF(D109=0,0,E109/D109*100)</f>
        <v>100</v>
      </c>
      <c r="H109" s="27">
        <f t="shared" ref="H109:H111" si="85">+E109-D109</f>
        <v>0</v>
      </c>
      <c r="I109" s="26">
        <f>+I56</f>
        <v>1898400</v>
      </c>
      <c r="J109" s="26">
        <f t="shared" ref="J109:J111" si="86">+E109-I109</f>
        <v>5003700</v>
      </c>
      <c r="K109" s="29">
        <f t="shared" ref="K109:K111" si="87">IF(I109&gt;0,E109/I109*100-100,0)</f>
        <v>263.57458912768647</v>
      </c>
    </row>
    <row r="110" spans="1:18" ht="18" x14ac:dyDescent="0.25">
      <c r="A110" s="31">
        <f t="shared" si="81"/>
        <v>2.9</v>
      </c>
      <c r="B110" s="21" t="s">
        <v>74</v>
      </c>
      <c r="C110" s="27">
        <f>+C62</f>
        <v>4303000</v>
      </c>
      <c r="D110" s="45">
        <f>+D62</f>
        <v>3225600</v>
      </c>
      <c r="E110" s="45">
        <f>+E62</f>
        <v>3085000</v>
      </c>
      <c r="F110" s="29">
        <f t="shared" si="83"/>
        <v>71.69416686033</v>
      </c>
      <c r="G110" s="29">
        <f t="shared" si="84"/>
        <v>95.641121031746039</v>
      </c>
      <c r="H110" s="27">
        <f t="shared" si="85"/>
        <v>-140600</v>
      </c>
      <c r="I110" s="26">
        <f>+I62</f>
        <v>6460200</v>
      </c>
      <c r="J110" s="26">
        <f t="shared" si="86"/>
        <v>-3375200</v>
      </c>
      <c r="K110" s="29">
        <f t="shared" si="87"/>
        <v>-52.246060493483178</v>
      </c>
    </row>
    <row r="111" spans="1:18" ht="18" x14ac:dyDescent="0.25">
      <c r="A111" s="31">
        <f t="shared" si="81"/>
        <v>83.1</v>
      </c>
      <c r="B111" s="21" t="s">
        <v>75</v>
      </c>
      <c r="C111" s="27">
        <f>+C64+C57</f>
        <v>112858216</v>
      </c>
      <c r="D111" s="45">
        <f t="shared" ref="D111:E111" si="88">+D64+D57</f>
        <v>90584051</v>
      </c>
      <c r="E111" s="45">
        <f t="shared" si="88"/>
        <v>88306472.210000008</v>
      </c>
      <c r="F111" s="29">
        <f t="shared" si="83"/>
        <v>78.245497173196512</v>
      </c>
      <c r="G111" s="29">
        <f t="shared" si="84"/>
        <v>97.485673510008965</v>
      </c>
      <c r="H111" s="27">
        <f t="shared" si="85"/>
        <v>-2277578.7899999917</v>
      </c>
      <c r="I111" s="26">
        <f>+I64+I57</f>
        <v>144728685.13999999</v>
      </c>
      <c r="J111" s="26">
        <f t="shared" si="86"/>
        <v>-56422212.929999977</v>
      </c>
      <c r="K111" s="29">
        <f t="shared" si="87"/>
        <v>-38.984816918236518</v>
      </c>
    </row>
  </sheetData>
  <mergeCells count="24">
    <mergeCell ref="A99:K99"/>
    <mergeCell ref="E75:E76"/>
    <mergeCell ref="G75:G76"/>
    <mergeCell ref="H75:H76"/>
    <mergeCell ref="A75:A76"/>
    <mergeCell ref="I75:K75"/>
    <mergeCell ref="A7:K7"/>
    <mergeCell ref="B5:B6"/>
    <mergeCell ref="E5:E6"/>
    <mergeCell ref="B75:B76"/>
    <mergeCell ref="D75:D76"/>
    <mergeCell ref="A74:K74"/>
    <mergeCell ref="C75:C76"/>
    <mergeCell ref="F75:F76"/>
    <mergeCell ref="C5:C6"/>
    <mergeCell ref="F5:F6"/>
    <mergeCell ref="A1:K1"/>
    <mergeCell ref="A2:K2"/>
    <mergeCell ref="I5:K5"/>
    <mergeCell ref="A5:A6"/>
    <mergeCell ref="G5:G6"/>
    <mergeCell ref="H5:H6"/>
    <mergeCell ref="D5:D6"/>
    <mergeCell ref="A4:J4"/>
  </mergeCells>
  <phoneticPr fontId="162" type="noConversion"/>
  <pageMargins left="0.23622047244094491" right="0.23622047244094491" top="0.55118110236220474" bottom="0.55118110236220474" header="0.31496062992125984" footer="0.31496062992125984"/>
  <pageSetup paperSize="9" scale="35" orientation="portrait" verticalDpi="0" r:id="rId1"/>
  <headerFooter alignWithMargins="0"/>
  <rowBreaks count="1" manualBreakCount="1">
    <brk id="10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2020-10-01T08:07:06Z</cp:lastPrinted>
  <dcterms:created xsi:type="dcterms:W3CDTF">2017-01-05T09:00:43Z</dcterms:created>
  <dcterms:modified xsi:type="dcterms:W3CDTF">2020-10-02T07:08:09Z</dcterms:modified>
</cp:coreProperties>
</file>