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Pochta1\OUTBOUND\2021\10\01.10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Лист1!$A$1:$K$37</definedName>
  </definedNames>
  <calcPr calcId="162913"/>
</workbook>
</file>

<file path=xl/calcChain.xml><?xml version="1.0" encoding="utf-8"?>
<calcChain xmlns="http://schemas.openxmlformats.org/spreadsheetml/2006/main">
  <c r="I27" i="1" l="1"/>
  <c r="J27" i="1" s="1"/>
  <c r="K21" i="1"/>
  <c r="K22" i="1"/>
  <c r="K23" i="1"/>
  <c r="K24" i="1"/>
  <c r="K25" i="1"/>
  <c r="K26" i="1"/>
  <c r="K27" i="1"/>
  <c r="J21" i="1"/>
  <c r="J22" i="1"/>
  <c r="J23" i="1"/>
  <c r="J24" i="1"/>
  <c r="J25" i="1"/>
  <c r="J26" i="1"/>
  <c r="H21" i="1"/>
  <c r="H22" i="1"/>
  <c r="H23" i="1"/>
  <c r="H24" i="1"/>
  <c r="H25" i="1"/>
  <c r="H26" i="1"/>
  <c r="H27" i="1"/>
  <c r="G21" i="1"/>
  <c r="G22" i="1"/>
  <c r="G23" i="1"/>
  <c r="G24" i="1"/>
  <c r="G25" i="1"/>
  <c r="G26" i="1"/>
  <c r="G27" i="1"/>
  <c r="F21" i="1"/>
  <c r="F22" i="1"/>
  <c r="F23" i="1"/>
  <c r="F24" i="1"/>
  <c r="F25" i="1"/>
  <c r="F26" i="1"/>
  <c r="F27" i="1"/>
  <c r="F13" i="1"/>
  <c r="I12" i="1" l="1"/>
  <c r="I16" i="1" l="1"/>
  <c r="F8" i="1" l="1"/>
  <c r="G8" i="1"/>
  <c r="H8" i="1"/>
  <c r="J8" i="1"/>
  <c r="K8" i="1"/>
  <c r="F9" i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K12" i="1" l="1"/>
  <c r="I18" i="1"/>
  <c r="F18" i="1" l="1"/>
  <c r="G18" i="1"/>
  <c r="H18" i="1"/>
  <c r="J18" i="1"/>
  <c r="K18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<sst xmlns="http://schemas.openxmlformats.org/spreadsheetml/2006/main" count="38" uniqueCount="37">
  <si>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</si>
  <si>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</si>
  <si>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</si>
  <si>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</si>
  <si>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</si>
  <si>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</si>
  <si>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</si>
  <si>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</si>
  <si>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Всього</t>
  </si>
  <si>
    <t>% відхилення</t>
  </si>
  <si>
    <t>(грн.)</t>
  </si>
  <si>
    <t>ЗАГАЛЬНИЙ ФОНД</t>
  </si>
  <si>
    <t>% вик до плану на рік</t>
  </si>
  <si>
    <t>Олена МАРЕНЧУК</t>
  </si>
  <si>
    <t>Начальник відділу фінансів</t>
  </si>
  <si>
    <t>Первомайський р-н  бюджет</t>
  </si>
  <si>
    <t>План на  2021 рік</t>
  </si>
  <si>
    <t>Довідково: 2020 рік  (без ОТГ)</t>
  </si>
  <si>
    <t>Відхилення надходжень 2021 року від 2020року</t>
  </si>
  <si>
    <t>Інші неподаткові надходження  </t>
  </si>
  <si>
    <t>Інші надходження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</si>
  <si>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</si>
  <si>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</si>
  <si>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</si>
  <si>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</si>
  <si>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СПЕЦІАЛЬНИЙ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</si>
  <si>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</si>
  <si>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</si>
  <si>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</si>
  <si>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</si>
  <si>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</si>
  <si>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</si>
  <si>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План на січень-вересень 2021 року</t>
  </si>
  <si>
    <t>% вик до плану на січень-вересень</t>
  </si>
  <si>
    <t>Відхилення надходжень від плану на січень-вересень</t>
  </si>
  <si>
    <t>Фактичні надходження за січень-вересень 2020 року</t>
  </si>
  <si>
    <t>станом на 01 жовтня 2021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</si>
</sst>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6">
    <xf numFmtId="0" fontId="0" fillId="0" borderId="0"/>
    <xf numFmtId="0" fontId="252" fillId="0" borderId="0"/>
    <xf numFmtId="0" fontId="253" fillId="0" borderId="0"/>
    <xf numFmtId="0" fontId="254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246" fillId="0" borderId="0"/>
    <xf numFmtId="0" fontId="241" fillId="0" borderId="0"/>
    <xf numFmtId="0" fontId="157" fillId="0" borderId="0"/>
    <xf numFmtId="0" fontId="157" fillId="0" borderId="0"/>
    <xf numFmtId="0" fontId="157" fillId="0" borderId="0"/>
    <xf numFmtId="0" fontId="241" fillId="0" borderId="0"/>
    <xf numFmtId="0" fontId="24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24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24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47" fillId="0" borderId="0" xfId="0" applyFont="1"/>
    <xf numFmtId="0" fontId="247" fillId="0" borderId="0" xfId="0" applyFont="1" applyAlignment="1">
      <alignment horizontal="center"/>
    </xf>
    <xf numFmtId="0" fontId="0" fillId="0" borderId="1" xfId="0" applyBorder="1"/>
    <xf numFmtId="0" fontId="247" fillId="2" borderId="1" xfId="0" applyFont="1" applyFill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47" fillId="0" borderId="1" xfId="0" applyFont="1" applyBorder="1"/>
    <xf numFmtId="0" fontId="247" fillId="3" borderId="1" xfId="0" applyFont="1" applyFill="1" applyBorder="1"/>
    <xf numFmtId="0" fontId="0" fillId="0" borderId="1" xfId="0" applyFont="1" applyBorder="1"/>
    <xf numFmtId="0" fontId="0" fillId="0" borderId="0" xfId="0" applyFont="1"/>
    <xf numFmtId="14" fontId="247" fillId="0" borderId="0" xfId="0" applyNumberFormat="1" applyFont="1" applyAlignment="1"/>
    <xf numFmtId="14" fontId="259" fillId="0" borderId="0" xfId="0" applyNumberFormat="1" applyFont="1" applyAlignment="1"/>
    <xf numFmtId="0" fontId="261" fillId="0" borderId="0" xfId="0" applyFont="1"/>
    <xf numFmtId="0" fontId="258" fillId="3" borderId="1" xfId="942" applyFont="1" applyFill="1" applyBorder="1"/>
    <xf numFmtId="0" fontId="257" fillId="0" borderId="1" xfId="963" applyFont="1" applyBorder="1"/>
    <xf numFmtId="0" fontId="258" fillId="0" borderId="1" xfId="963" applyFont="1" applyBorder="1"/>
    <xf numFmtId="0" fontId="258" fillId="3" borderId="1" xfId="963" applyFont="1" applyFill="1" applyBorder="1"/>
    <xf numFmtId="0" fontId="262" fillId="0" borderId="1" xfId="0" applyFont="1" applyBorder="1"/>
    <xf numFmtId="164" fontId="262" fillId="0" borderId="1" xfId="0" applyNumberFormat="1" applyFont="1" applyBorder="1"/>
    <xf numFmtId="2" fontId="262" fillId="0" borderId="1" xfId="0" applyNumberFormat="1" applyFont="1" applyBorder="1"/>
    <xf numFmtId="0" fontId="263" fillId="0" borderId="1" xfId="0" applyFont="1" applyBorder="1"/>
    <xf numFmtId="0" fontId="262" fillId="3" borderId="1" xfId="0" applyFont="1" applyFill="1" applyBorder="1"/>
    <xf numFmtId="0" fontId="264" fillId="0" borderId="1" xfId="0" applyFont="1" applyBorder="1"/>
    <xf numFmtId="0" fontId="258" fillId="0" borderId="1" xfId="969" applyFont="1" applyBorder="1"/>
    <xf numFmtId="0" fontId="265" fillId="0" borderId="1" xfId="0" applyFont="1" applyBorder="1" applyAlignment="1">
      <alignment horizontal="center"/>
    </xf>
    <xf numFmtId="2" fontId="262" fillId="0" borderId="1" xfId="0" applyNumberFormat="1" applyFont="1" applyBorder="1" applyAlignment="1">
      <alignment horizontal="center"/>
    </xf>
    <xf numFmtId="2" fontId="263" fillId="0" borderId="1" xfId="0" applyNumberFormat="1" applyFont="1" applyBorder="1"/>
    <xf numFmtId="2" fontId="262" fillId="3" borderId="1" xfId="0" applyNumberFormat="1" applyFont="1" applyFill="1" applyBorder="1"/>
    <xf numFmtId="164" fontId="263" fillId="0" borderId="1" xfId="0" applyNumberFormat="1" applyFont="1" applyBorder="1"/>
    <xf numFmtId="164" fontId="262" fillId="3" borderId="1" xfId="0" applyNumberFormat="1" applyFont="1" applyFill="1" applyBorder="1"/>
    <xf numFmtId="0" fontId="8" fillId="0" borderId="1" xfId="978" applyBorder="1"/>
    <xf numFmtId="0" fontId="0" fillId="0" borderId="1" xfId="0" applyBorder="1" applyAlignment="1">
      <alignment wrapText="1"/>
    </xf>
    <xf numFmtId="0" fontId="266" fillId="0" borderId="0" xfId="0" applyFont="1"/>
    <xf numFmtId="0" fontId="267" fillId="0" borderId="0" xfId="0" applyFont="1"/>
    <xf numFmtId="164" fontId="262" fillId="4" borderId="1" xfId="0" applyNumberFormat="1" applyFont="1" applyFill="1" applyBorder="1"/>
    <xf numFmtId="2" fontId="262" fillId="4" borderId="1" xfId="0" applyNumberFormat="1" applyFont="1" applyFill="1" applyBorder="1"/>
    <xf numFmtId="0" fontId="247" fillId="4" borderId="1" xfId="0" applyFont="1" applyFill="1" applyBorder="1"/>
    <xf numFmtId="0" fontId="258" fillId="4" borderId="1" xfId="963" applyFont="1" applyFill="1" applyBorder="1"/>
    <xf numFmtId="0" fontId="262" fillId="4" borderId="1" xfId="0" applyFont="1" applyFill="1" applyBorder="1"/>
    <xf numFmtId="0" fontId="258" fillId="4" borderId="1" xfId="942" applyFont="1" applyFill="1" applyBorder="1"/>
    <xf numFmtId="1" fontId="262" fillId="3" borderId="1" xfId="0" applyNumberFormat="1" applyFont="1" applyFill="1" applyBorder="1"/>
    <xf numFmtId="0" fontId="257" fillId="0" borderId="1" xfId="983" applyFont="1" applyBorder="1"/>
    <xf numFmtId="164" fontId="266" fillId="4" borderId="1" xfId="0" applyNumberFormat="1" applyFont="1" applyFill="1" applyBorder="1"/>
    <xf numFmtId="164" fontId="256" fillId="4" borderId="1" xfId="0" applyNumberFormat="1" applyFont="1" applyFill="1" applyBorder="1"/>
    <xf numFmtId="164" fontId="258" fillId="4" borderId="1" xfId="981" applyNumberFormat="1" applyFont="1" applyFill="1" applyBorder="1"/>
    <xf numFmtId="164" fontId="257" fillId="4" borderId="1" xfId="981" applyNumberFormat="1" applyFont="1" applyFill="1" applyBorder="1"/>
    <xf numFmtId="164" fontId="255" fillId="5" borderId="1" xfId="0" applyNumberFormat="1" applyFont="1" applyFill="1" applyBorder="1"/>
    <xf numFmtId="0" fontId="255" fillId="0" borderId="7" xfId="0" applyFont="1" applyBorder="1" applyAlignment="1">
      <alignment horizontal="center" wrapText="1"/>
    </xf>
    <xf numFmtId="0" fontId="255" fillId="0" borderId="8" xfId="0" applyFont="1" applyBorder="1" applyAlignment="1">
      <alignment horizontal="center" wrapText="1"/>
    </xf>
    <xf numFmtId="0" fontId="255" fillId="0" borderId="3" xfId="0" applyFont="1" applyBorder="1" applyAlignment="1">
      <alignment horizontal="center"/>
    </xf>
    <xf numFmtId="0" fontId="255" fillId="0" borderId="4" xfId="0" applyFont="1" applyBorder="1" applyAlignment="1">
      <alignment horizontal="center"/>
    </xf>
    <xf numFmtId="0" fontId="255" fillId="0" borderId="5" xfId="0" applyFont="1" applyBorder="1" applyAlignment="1">
      <alignment horizontal="center"/>
    </xf>
    <xf numFmtId="0" fontId="247" fillId="0" borderId="1" xfId="0" applyFont="1" applyBorder="1" applyAlignment="1">
      <alignment horizontal="center"/>
    </xf>
    <xf numFmtId="0" fontId="260" fillId="0" borderId="1" xfId="0" applyFont="1" applyBorder="1" applyAlignment="1">
      <alignment horizontal="center" wrapText="1"/>
    </xf>
    <xf numFmtId="0" fontId="255" fillId="0" borderId="6" xfId="0" applyFont="1" applyBorder="1" applyAlignment="1">
      <alignment horizontal="center" wrapText="1"/>
    </xf>
    <xf numFmtId="0" fontId="255" fillId="0" borderId="2" xfId="0" applyFont="1" applyBorder="1" applyAlignment="1">
      <alignment horizontal="center" wrapText="1"/>
    </xf>
    <xf numFmtId="0" fontId="248" fillId="0" borderId="0" xfId="0" applyFont="1" applyAlignment="1">
      <alignment horizontal="center"/>
    </xf>
    <xf numFmtId="0" fontId="247" fillId="0" borderId="0" xfId="0" applyFont="1" applyAlignment="1">
      <alignment horizontal="center"/>
    </xf>
    <xf numFmtId="0" fontId="247" fillId="0" borderId="3" xfId="0" applyFont="1" applyBorder="1" applyAlignment="1">
      <alignment horizontal="center" wrapText="1"/>
    </xf>
    <xf numFmtId="0" fontId="247" fillId="0" borderId="4" xfId="0" applyFont="1" applyBorder="1" applyAlignment="1">
      <alignment horizontal="center" wrapText="1"/>
    </xf>
    <xf numFmtId="0" fontId="247" fillId="0" borderId="5" xfId="0" applyFont="1" applyBorder="1" applyAlignment="1">
      <alignment horizontal="center" wrapText="1"/>
    </xf>
    <xf numFmtId="0" fontId="255" fillId="0" borderId="1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60" fillId="0" borderId="6" xfId="0" applyFont="1" applyBorder="1" applyAlignment="1">
      <alignment horizontal="center" wrapText="1"/>
    </xf>
    <xf numFmtId="0" fontId="260" fillId="0" borderId="2" xfId="0" applyFont="1" applyBorder="1" applyAlignment="1">
      <alignment horizontal="center" wrapText="1"/>
    </xf>
    <xf numFmtId="0" fontId="262" fillId="0" borderId="7" xfId="0" applyFont="1" applyBorder="1" applyAlignment="1">
      <alignment horizontal="center"/>
    </xf>
  </cellXfs>
  <cellStyles count="986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46" xfId="978"/>
    <cellStyle name="Обычный 247" xfId="979"/>
    <cellStyle name="Обычный 248" xfId="980"/>
    <cellStyle name="Обычный 249" xfId="981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50" xfId="982"/>
    <cellStyle name="Обычный 251" xfId="983"/>
    <cellStyle name="Обычный 252" xfId="984"/>
    <cellStyle name="Обычный 253" xfId="985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99FFCC"/>
      <color rgb="FF66FF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B8">
            <v>0</v>
          </cell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>
            <v>0</v>
          </cell>
          <cell r="C96">
            <v>15864800</v>
          </cell>
        </row>
        <row r="97">
          <cell r="A97" t="str">
            <v>Всього</v>
          </cell>
          <cell r="B97">
            <v>15864800</v>
          </cell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view="pageBreakPreview" zoomScale="70" zoomScaleNormal="100" zoomScaleSheetLayoutView="70" workbookViewId="0">
      <selection activeCell="B5" sqref="B5:B6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2" customWidth="1"/>
    <col min="6" max="6" width="9" customWidth="1"/>
    <col min="7" max="7" width="11.7109375" customWidth="1"/>
    <col min="8" max="9" width="14.1406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x14ac:dyDescent="0.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x14ac:dyDescent="0.2">
      <c r="B3" s="10"/>
      <c r="C3" s="10"/>
      <c r="D3" s="11"/>
      <c r="E3" s="11"/>
      <c r="F3" s="10"/>
      <c r="G3" s="10"/>
      <c r="H3" s="10"/>
      <c r="I3" s="10"/>
      <c r="J3" s="10"/>
      <c r="K3" s="10"/>
    </row>
    <row r="4" spans="1:12" ht="18.75" x14ac:dyDescent="0.3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2" t="s">
        <v>10</v>
      </c>
      <c r="L4">
        <f>IFERROR(VLOOKUP($A4,[1]Лист1!$A$8:$C$196,4,0),0)</f>
        <v>0</v>
      </c>
    </row>
    <row r="5" spans="1:12" ht="12.75" customHeight="1" x14ac:dyDescent="0.2">
      <c r="A5" s="52" t="s">
        <v>1</v>
      </c>
      <c r="B5" s="52" t="s">
        <v>2</v>
      </c>
      <c r="C5" s="54" t="s">
        <v>16</v>
      </c>
      <c r="D5" s="63" t="s">
        <v>32</v>
      </c>
      <c r="E5" s="53" t="s">
        <v>3</v>
      </c>
      <c r="F5" s="54" t="s">
        <v>12</v>
      </c>
      <c r="G5" s="61" t="s">
        <v>33</v>
      </c>
      <c r="H5" s="62" t="s">
        <v>34</v>
      </c>
      <c r="I5" s="58" t="s">
        <v>17</v>
      </c>
      <c r="J5" s="59"/>
      <c r="K5" s="60"/>
    </row>
    <row r="6" spans="1:12" ht="81" customHeight="1" x14ac:dyDescent="0.2">
      <c r="A6" s="52"/>
      <c r="B6" s="52"/>
      <c r="C6" s="55"/>
      <c r="D6" s="64"/>
      <c r="E6" s="53"/>
      <c r="F6" s="55"/>
      <c r="G6" s="61"/>
      <c r="H6" s="62"/>
      <c r="I6" s="4" t="s">
        <v>35</v>
      </c>
      <c r="J6" s="5" t="s">
        <v>18</v>
      </c>
      <c r="K6" s="5" t="s">
        <v>9</v>
      </c>
    </row>
    <row r="7" spans="1:12" ht="15.75" x14ac:dyDescent="0.25">
      <c r="A7" s="49" t="s">
        <v>11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2" ht="18.75" x14ac:dyDescent="0.3">
      <c r="A8" s="22">
        <v>11020000</v>
      </c>
      <c r="B8" s="22" t="s">
        <v>23</v>
      </c>
      <c r="C8" s="24">
        <v>0</v>
      </c>
      <c r="D8" s="24">
        <v>0</v>
      </c>
      <c r="E8" s="17">
        <v>40761.760000000002</v>
      </c>
      <c r="F8" s="18">
        <f t="shared" ref="F8:F27" si="0">IF(C8=0,0,$E8/C8*100)</f>
        <v>0</v>
      </c>
      <c r="G8" s="18">
        <f t="shared" ref="G8:G27" si="1">IF(D8=0,0,E8/D8*100)</f>
        <v>0</v>
      </c>
      <c r="H8" s="25">
        <f t="shared" ref="H8:H27" si="2">+E8-D8</f>
        <v>40761.760000000002</v>
      </c>
      <c r="I8" s="24">
        <v>0</v>
      </c>
      <c r="J8" s="25">
        <f>+E8-D8</f>
        <v>40761.760000000002</v>
      </c>
      <c r="K8" s="18">
        <f t="shared" ref="K8:K27" si="3">IF(I8&gt;0,E8/I8*100-100,0)</f>
        <v>0</v>
      </c>
    </row>
    <row r="9" spans="1:12" ht="18.75" x14ac:dyDescent="0.3">
      <c r="A9" s="3">
        <v>11020200</v>
      </c>
      <c r="B9" s="3" t="s">
        <v>24</v>
      </c>
      <c r="C9" s="24">
        <v>0</v>
      </c>
      <c r="D9" s="24">
        <v>0</v>
      </c>
      <c r="E9" s="20">
        <v>40761.760000000002</v>
      </c>
      <c r="F9" s="18">
        <f t="shared" si="0"/>
        <v>0</v>
      </c>
      <c r="G9" s="18">
        <f t="shared" si="1"/>
        <v>0</v>
      </c>
      <c r="H9" s="25">
        <f t="shared" si="2"/>
        <v>40761.760000000002</v>
      </c>
      <c r="I9" s="24">
        <v>0</v>
      </c>
      <c r="J9" s="25">
        <f>+E9-D9</f>
        <v>40761.760000000002</v>
      </c>
      <c r="K9" s="18">
        <f t="shared" si="3"/>
        <v>0</v>
      </c>
    </row>
    <row r="10" spans="1:12" s="1" customFormat="1" ht="18.75" x14ac:dyDescent="0.3">
      <c r="A10" s="6">
        <v>21010000</v>
      </c>
      <c r="B10" s="6" t="s">
        <v>21</v>
      </c>
      <c r="C10" s="17">
        <v>0</v>
      </c>
      <c r="D10" s="17">
        <v>0</v>
      </c>
      <c r="E10" s="17">
        <v>17080</v>
      </c>
      <c r="F10" s="18">
        <f t="shared" si="0"/>
        <v>0</v>
      </c>
      <c r="G10" s="18">
        <f t="shared" si="1"/>
        <v>0</v>
      </c>
      <c r="H10" s="19">
        <f t="shared" si="2"/>
        <v>17080</v>
      </c>
      <c r="I10" s="15">
        <v>0</v>
      </c>
      <c r="J10" s="19">
        <f t="shared" ref="J10:J27" si="4">+E10-I10</f>
        <v>17080</v>
      </c>
      <c r="K10" s="18">
        <f t="shared" si="3"/>
        <v>0</v>
      </c>
    </row>
    <row r="11" spans="1:12" ht="18.75" x14ac:dyDescent="0.3">
      <c r="A11" s="3">
        <v>21010300</v>
      </c>
      <c r="B11" s="3" t="s">
        <v>22</v>
      </c>
      <c r="C11" s="20">
        <v>0</v>
      </c>
      <c r="D11" s="20">
        <v>0</v>
      </c>
      <c r="E11" s="20">
        <v>17080</v>
      </c>
      <c r="F11" s="18">
        <f t="shared" si="0"/>
        <v>0</v>
      </c>
      <c r="G11" s="18">
        <f t="shared" si="1"/>
        <v>0</v>
      </c>
      <c r="H11" s="19">
        <f t="shared" si="2"/>
        <v>17080</v>
      </c>
      <c r="I11" s="15">
        <v>0</v>
      </c>
      <c r="J11" s="19">
        <f t="shared" si="4"/>
        <v>17080</v>
      </c>
      <c r="K11" s="18">
        <f t="shared" si="3"/>
        <v>0</v>
      </c>
    </row>
    <row r="12" spans="1:12" s="1" customFormat="1" ht="20.100000000000001" customHeight="1" x14ac:dyDescent="0.3">
      <c r="A12" s="6">
        <v>22010000</v>
      </c>
      <c r="B12" s="6" t="s">
        <v>4</v>
      </c>
      <c r="C12" s="15">
        <v>240000</v>
      </c>
      <c r="D12" s="17">
        <v>240000</v>
      </c>
      <c r="E12" s="17">
        <v>420359.96</v>
      </c>
      <c r="F12" s="18">
        <f t="shared" si="0"/>
        <v>175.14998333333332</v>
      </c>
      <c r="G12" s="18">
        <f t="shared" si="1"/>
        <v>175.14998333333332</v>
      </c>
      <c r="H12" s="19">
        <f t="shared" si="2"/>
        <v>180359.96000000002</v>
      </c>
      <c r="I12" s="23">
        <f>I13+I14+I15</f>
        <v>1002413.63</v>
      </c>
      <c r="J12" s="19">
        <f t="shared" si="4"/>
        <v>-582053.66999999993</v>
      </c>
      <c r="K12" s="18">
        <f t="shared" si="3"/>
        <v>-58.065219045355555</v>
      </c>
      <c r="L12" s="30"/>
    </row>
    <row r="13" spans="1:12" ht="20.100000000000001" customHeight="1" x14ac:dyDescent="0.3">
      <c r="A13" s="3">
        <v>22010300</v>
      </c>
      <c r="B13" s="3" t="s">
        <v>5</v>
      </c>
      <c r="C13" s="14">
        <v>90000</v>
      </c>
      <c r="D13" s="20">
        <v>90000</v>
      </c>
      <c r="E13" s="20">
        <v>179872.55</v>
      </c>
      <c r="F13" s="28">
        <f>IF(C13=0,0,$E13/C13*100)</f>
        <v>199.85838888888887</v>
      </c>
      <c r="G13" s="28">
        <f t="shared" si="1"/>
        <v>199.85838888888887</v>
      </c>
      <c r="H13" s="26">
        <f t="shared" si="2"/>
        <v>89872.549999999988</v>
      </c>
      <c r="I13" s="41">
        <v>61550</v>
      </c>
      <c r="J13" s="26">
        <f t="shared" si="4"/>
        <v>118322.54999999999</v>
      </c>
      <c r="K13" s="28">
        <f t="shared" si="3"/>
        <v>192.23809910641751</v>
      </c>
    </row>
    <row r="14" spans="1:12" ht="20.100000000000001" customHeight="1" x14ac:dyDescent="0.3">
      <c r="A14" s="3">
        <v>22012500</v>
      </c>
      <c r="B14" s="3" t="s">
        <v>6</v>
      </c>
      <c r="C14" s="14">
        <v>0</v>
      </c>
      <c r="D14" s="20">
        <v>0</v>
      </c>
      <c r="E14" s="20">
        <v>165143.91</v>
      </c>
      <c r="F14" s="28">
        <f t="shared" si="0"/>
        <v>0</v>
      </c>
      <c r="G14" s="28">
        <f t="shared" si="1"/>
        <v>0</v>
      </c>
      <c r="H14" s="26">
        <f t="shared" si="2"/>
        <v>165143.91</v>
      </c>
      <c r="I14" s="41">
        <v>821313.63</v>
      </c>
      <c r="J14" s="26">
        <f t="shared" si="4"/>
        <v>-656169.72</v>
      </c>
      <c r="K14" s="28">
        <f t="shared" si="3"/>
        <v>-79.892710413195019</v>
      </c>
    </row>
    <row r="15" spans="1:12" s="9" customFormat="1" ht="20.100000000000001" customHeight="1" x14ac:dyDescent="0.3">
      <c r="A15" s="8">
        <v>22012600</v>
      </c>
      <c r="B15" s="8" t="s">
        <v>7</v>
      </c>
      <c r="C15" s="14">
        <v>150000</v>
      </c>
      <c r="D15" s="20">
        <v>150000</v>
      </c>
      <c r="E15" s="20">
        <v>75343.5</v>
      </c>
      <c r="F15" s="28">
        <f t="shared" si="0"/>
        <v>50.228999999999999</v>
      </c>
      <c r="G15" s="28">
        <f t="shared" si="1"/>
        <v>50.228999999999999</v>
      </c>
      <c r="H15" s="26">
        <f t="shared" si="2"/>
        <v>-74656.5</v>
      </c>
      <c r="I15" s="41">
        <v>119550</v>
      </c>
      <c r="J15" s="26">
        <f t="shared" si="4"/>
        <v>-44206.5</v>
      </c>
      <c r="K15" s="28">
        <f t="shared" si="3"/>
        <v>-36.977415307402758</v>
      </c>
    </row>
    <row r="16" spans="1:12" s="1" customFormat="1" ht="20.100000000000001" customHeight="1" x14ac:dyDescent="0.3">
      <c r="A16" s="6">
        <v>24000000</v>
      </c>
      <c r="B16" s="6" t="s">
        <v>19</v>
      </c>
      <c r="C16" s="15">
        <v>0</v>
      </c>
      <c r="D16" s="17">
        <v>0</v>
      </c>
      <c r="E16" s="17">
        <v>251490.12</v>
      </c>
      <c r="F16" s="18">
        <f t="shared" si="0"/>
        <v>0</v>
      </c>
      <c r="G16" s="18">
        <f t="shared" si="1"/>
        <v>0</v>
      </c>
      <c r="H16" s="19">
        <f t="shared" si="2"/>
        <v>251490.12</v>
      </c>
      <c r="I16" s="23">
        <f>I17</f>
        <v>1407.24</v>
      </c>
      <c r="J16" s="19">
        <f t="shared" si="4"/>
        <v>250082.88</v>
      </c>
      <c r="K16" s="18">
        <f t="shared" si="3"/>
        <v>17771.160569625648</v>
      </c>
    </row>
    <row r="17" spans="1:11" s="9" customFormat="1" ht="20.100000000000001" customHeight="1" x14ac:dyDescent="0.3">
      <c r="A17" s="3">
        <v>24060300</v>
      </c>
      <c r="B17" s="3" t="s">
        <v>20</v>
      </c>
      <c r="C17" s="14">
        <v>0</v>
      </c>
      <c r="D17" s="20">
        <v>0</v>
      </c>
      <c r="E17" s="20">
        <v>251490.12</v>
      </c>
      <c r="F17" s="28">
        <f t="shared" si="0"/>
        <v>0</v>
      </c>
      <c r="G17" s="28">
        <f t="shared" si="1"/>
        <v>0</v>
      </c>
      <c r="H17" s="26">
        <f t="shared" si="2"/>
        <v>251490.12</v>
      </c>
      <c r="I17" s="41">
        <v>1407.24</v>
      </c>
      <c r="J17" s="26">
        <f t="shared" si="4"/>
        <v>250082.88</v>
      </c>
      <c r="K17" s="28">
        <f t="shared" si="3"/>
        <v>17771.160569625648</v>
      </c>
    </row>
    <row r="18" spans="1:11" s="1" customFormat="1" ht="20.100000000000001" customHeight="1" x14ac:dyDescent="0.3">
      <c r="A18" s="7" t="s">
        <v>8</v>
      </c>
      <c r="B18" s="7"/>
      <c r="C18" s="16">
        <v>240000</v>
      </c>
      <c r="D18" s="21">
        <v>240000</v>
      </c>
      <c r="E18" s="21">
        <v>729691.84</v>
      </c>
      <c r="F18" s="29">
        <f t="shared" si="0"/>
        <v>304.03826666666663</v>
      </c>
      <c r="G18" s="29">
        <f t="shared" si="1"/>
        <v>304.03826666666663</v>
      </c>
      <c r="H18" s="27">
        <f t="shared" si="2"/>
        <v>489691.83999999997</v>
      </c>
      <c r="I18" s="13">
        <f>I12</f>
        <v>1002413.63</v>
      </c>
      <c r="J18" s="27">
        <f t="shared" si="4"/>
        <v>-272721.79000000004</v>
      </c>
      <c r="K18" s="29">
        <f t="shared" si="3"/>
        <v>-27.206512545125719</v>
      </c>
    </row>
    <row r="19" spans="1:11" s="1" customFormat="1" ht="20.100000000000001" customHeight="1" x14ac:dyDescent="0.3">
      <c r="A19" s="36"/>
      <c r="B19" s="36"/>
      <c r="C19" s="37"/>
      <c r="D19" s="38"/>
      <c r="E19" s="38"/>
      <c r="F19" s="34"/>
      <c r="G19" s="34"/>
      <c r="H19" s="35"/>
      <c r="I19" s="39"/>
      <c r="J19" s="35"/>
      <c r="K19" s="34"/>
    </row>
    <row r="20" spans="1:11" ht="15.75" x14ac:dyDescent="0.25">
      <c r="A20" s="47" t="s">
        <v>25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1" s="1" customFormat="1" ht="18" customHeight="1" x14ac:dyDescent="0.3">
      <c r="A21" s="6">
        <v>25000000</v>
      </c>
      <c r="B21" s="6" t="s">
        <v>26</v>
      </c>
      <c r="C21" s="19">
        <v>975</v>
      </c>
      <c r="D21" s="19">
        <v>975</v>
      </c>
      <c r="E21" s="17">
        <v>481</v>
      </c>
      <c r="F21" s="34">
        <f t="shared" si="0"/>
        <v>49.333333333333336</v>
      </c>
      <c r="G21" s="34">
        <f t="shared" si="1"/>
        <v>49.333333333333336</v>
      </c>
      <c r="H21" s="35">
        <f t="shared" si="2"/>
        <v>-494</v>
      </c>
      <c r="I21" s="42">
        <v>975</v>
      </c>
      <c r="J21" s="35">
        <f t="shared" si="4"/>
        <v>-494</v>
      </c>
      <c r="K21" s="34">
        <f t="shared" si="3"/>
        <v>-50.666666666666664</v>
      </c>
    </row>
    <row r="22" spans="1:11" ht="18" customHeight="1" x14ac:dyDescent="0.3">
      <c r="A22" s="3">
        <v>25010000</v>
      </c>
      <c r="B22" s="3" t="s">
        <v>27</v>
      </c>
      <c r="C22" s="26">
        <v>975</v>
      </c>
      <c r="D22" s="26">
        <v>975</v>
      </c>
      <c r="E22" s="20">
        <v>481</v>
      </c>
      <c r="F22" s="34">
        <f t="shared" si="0"/>
        <v>49.333333333333336</v>
      </c>
      <c r="G22" s="34">
        <f t="shared" si="1"/>
        <v>49.333333333333336</v>
      </c>
      <c r="H22" s="35">
        <f t="shared" si="2"/>
        <v>-494</v>
      </c>
      <c r="I22" s="43">
        <v>975</v>
      </c>
      <c r="J22" s="35">
        <f t="shared" si="4"/>
        <v>-494</v>
      </c>
      <c r="K22" s="34">
        <f t="shared" si="3"/>
        <v>-50.666666666666664</v>
      </c>
    </row>
    <row r="23" spans="1:11" ht="19.5" customHeight="1" x14ac:dyDescent="0.3">
      <c r="A23" s="3">
        <v>25010300</v>
      </c>
      <c r="B23" s="3" t="s">
        <v>28</v>
      </c>
      <c r="C23" s="26">
        <v>975</v>
      </c>
      <c r="D23" s="26">
        <v>975</v>
      </c>
      <c r="E23" s="20">
        <v>481</v>
      </c>
      <c r="F23" s="34">
        <f t="shared" si="0"/>
        <v>49.333333333333336</v>
      </c>
      <c r="G23" s="34">
        <f t="shared" si="1"/>
        <v>49.333333333333336</v>
      </c>
      <c r="H23" s="35">
        <f t="shared" si="2"/>
        <v>-494</v>
      </c>
      <c r="I23" s="43">
        <v>975</v>
      </c>
      <c r="J23" s="35">
        <f t="shared" si="4"/>
        <v>-494</v>
      </c>
      <c r="K23" s="34">
        <f t="shared" si="3"/>
        <v>-50.666666666666664</v>
      </c>
    </row>
    <row r="24" spans="1:11" s="1" customFormat="1" ht="17.25" customHeight="1" x14ac:dyDescent="0.3">
      <c r="A24" s="6">
        <v>33000000</v>
      </c>
      <c r="B24" s="6" t="s">
        <v>29</v>
      </c>
      <c r="C24" s="19">
        <v>0</v>
      </c>
      <c r="D24" s="19">
        <v>0</v>
      </c>
      <c r="E24" s="17">
        <v>1000</v>
      </c>
      <c r="F24" s="34">
        <f t="shared" si="0"/>
        <v>0</v>
      </c>
      <c r="G24" s="34">
        <f t="shared" si="1"/>
        <v>0</v>
      </c>
      <c r="H24" s="35">
        <f t="shared" si="2"/>
        <v>1000</v>
      </c>
      <c r="I24" s="44">
        <v>30261</v>
      </c>
      <c r="J24" s="35">
        <f t="shared" si="4"/>
        <v>-29261</v>
      </c>
      <c r="K24" s="34">
        <f t="shared" si="3"/>
        <v>-96.69541654274478</v>
      </c>
    </row>
    <row r="25" spans="1:11" ht="17.25" customHeight="1" x14ac:dyDescent="0.3">
      <c r="A25" s="3">
        <v>33010000</v>
      </c>
      <c r="B25" s="3" t="s">
        <v>30</v>
      </c>
      <c r="C25" s="26">
        <v>0</v>
      </c>
      <c r="D25" s="26">
        <v>0</v>
      </c>
      <c r="E25" s="20">
        <v>1000</v>
      </c>
      <c r="F25" s="34">
        <f t="shared" si="0"/>
        <v>0</v>
      </c>
      <c r="G25" s="34">
        <f t="shared" si="1"/>
        <v>0</v>
      </c>
      <c r="H25" s="35">
        <f t="shared" si="2"/>
        <v>1000</v>
      </c>
      <c r="I25" s="45">
        <v>30261</v>
      </c>
      <c r="J25" s="35">
        <f t="shared" si="4"/>
        <v>-29261</v>
      </c>
      <c r="K25" s="34">
        <f t="shared" si="3"/>
        <v>-96.69541654274478</v>
      </c>
    </row>
    <row r="26" spans="1:11" ht="27" x14ac:dyDescent="0.3">
      <c r="A26" s="3">
        <v>33010100</v>
      </c>
      <c r="B26" s="31" t="s">
        <v>31</v>
      </c>
      <c r="C26" s="26">
        <v>0</v>
      </c>
      <c r="D26" s="26">
        <v>0</v>
      </c>
      <c r="E26" s="20">
        <v>1000</v>
      </c>
      <c r="F26" s="34">
        <f t="shared" si="0"/>
        <v>0</v>
      </c>
      <c r="G26" s="34">
        <f t="shared" si="1"/>
        <v>0</v>
      </c>
      <c r="H26" s="35">
        <f t="shared" si="2"/>
        <v>1000</v>
      </c>
      <c r="I26" s="45">
        <v>30261</v>
      </c>
      <c r="J26" s="35">
        <f t="shared" si="4"/>
        <v>-29261</v>
      </c>
      <c r="K26" s="34">
        <f t="shared" si="3"/>
        <v>-96.69541654274478</v>
      </c>
    </row>
    <row r="27" spans="1:11" s="1" customFormat="1" ht="18" customHeight="1" x14ac:dyDescent="0.3">
      <c r="A27" s="7" t="s">
        <v>8</v>
      </c>
      <c r="B27" s="7"/>
      <c r="C27" s="27">
        <v>975</v>
      </c>
      <c r="D27" s="27">
        <v>975</v>
      </c>
      <c r="E27" s="21">
        <v>1481</v>
      </c>
      <c r="F27" s="40">
        <f t="shared" si="0"/>
        <v>151.89743589743588</v>
      </c>
      <c r="G27" s="40">
        <f t="shared" si="1"/>
        <v>151.89743589743588</v>
      </c>
      <c r="H27" s="27">
        <f t="shared" si="2"/>
        <v>506</v>
      </c>
      <c r="I27" s="46">
        <f>I21+I24</f>
        <v>31236</v>
      </c>
      <c r="J27" s="27">
        <f t="shared" si="4"/>
        <v>-29755</v>
      </c>
      <c r="K27" s="29">
        <f t="shared" si="3"/>
        <v>-95.258675886797292</v>
      </c>
    </row>
    <row r="29" spans="1:11" ht="18.75" x14ac:dyDescent="0.3">
      <c r="B29" s="32" t="s">
        <v>14</v>
      </c>
      <c r="C29" s="32"/>
      <c r="D29" s="33"/>
      <c r="E29" s="33"/>
      <c r="F29" s="32"/>
      <c r="G29" s="32"/>
      <c r="H29" s="32" t="s">
        <v>13</v>
      </c>
      <c r="I29" s="1"/>
    </row>
  </sheetData>
  <mergeCells count="14">
    <mergeCell ref="A1:K1"/>
    <mergeCell ref="A2:K2"/>
    <mergeCell ref="I5:K5"/>
    <mergeCell ref="A5:A6"/>
    <mergeCell ref="G5:G6"/>
    <mergeCell ref="H5:H6"/>
    <mergeCell ref="D5:D6"/>
    <mergeCell ref="A4:J4"/>
    <mergeCell ref="A20:K20"/>
    <mergeCell ref="A7:K7"/>
    <mergeCell ref="B5:B6"/>
    <mergeCell ref="E5:E6"/>
    <mergeCell ref="C5:C6"/>
    <mergeCell ref="F5:F6"/>
  </mergeCells>
  <phoneticPr fontId="249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2021-10-01T05:36:07Z</cp:lastPrinted>
  <dcterms:created xsi:type="dcterms:W3CDTF">2017-01-05T09:00:43Z</dcterms:created>
  <dcterms:modified xsi:type="dcterms:W3CDTF">2021-10-01T05:36:43Z</dcterms:modified>
</cp:coreProperties>
</file>